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 " sheetId="1" r:id="rId1"/>
  </sheets>
  <definedNames>
    <definedName name="_xlnm._FilterDatabase" localSheetId="0" hidden="1">'Arkusz1 '!$A$13:$G$505</definedName>
  </definedNames>
  <calcPr fullCalcOnLoad="1"/>
</workbook>
</file>

<file path=xl/sharedStrings.xml><?xml version="1.0" encoding="utf-8"?>
<sst xmlns="http://schemas.openxmlformats.org/spreadsheetml/2006/main" count="999" uniqueCount="300">
  <si>
    <t>Rozdział</t>
  </si>
  <si>
    <t>§</t>
  </si>
  <si>
    <t>010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</si>
  <si>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</si>
  <si>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</si>
  <si>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</si>
  <si>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</si>
  <si>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</si>
  <si>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</si>
  <si>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</si>
  <si>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</si>
  <si>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</si>
  <si>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</si>
  <si>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</si>
  <si>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851</t>
  </si>
  <si>
    <t>Ochrona zdrowia</t>
  </si>
  <si>
    <t>852</t>
  </si>
  <si>
    <t>Pomoc społeczna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</si>
  <si>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</si>
  <si>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</si>
  <si>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85228</t>
  </si>
  <si>
    <t>Usługi opiekuńcze i specjalistyczne usługi opiekuńcze</t>
  </si>
  <si>
    <t>Razem:</t>
  </si>
  <si>
    <t>Składki na ubezpieczenia społeczne</t>
  </si>
  <si>
    <t>Składki na Fundusz Pracy</t>
  </si>
  <si>
    <t>Wynagrodzenia bezosobowe</t>
  </si>
  <si>
    <t>Zakup usług pozostałych</t>
  </si>
  <si>
    <t>Różne opłaty i składki</t>
  </si>
  <si>
    <t>Wynagrodzenia osobowe pracowników</t>
  </si>
  <si>
    <t>Dodatkowe wynagrodzenie roczne</t>
  </si>
  <si>
    <t>Odpisy na zakładowy fundusz świadczeń socjalnych</t>
  </si>
  <si>
    <t xml:space="preserve">Różne wydatki na rzecz osób fizycznych </t>
  </si>
  <si>
    <t>Zakup materiałów i wyposażenia</t>
  </si>
  <si>
    <t>Podróże służbowe krajowe</t>
  </si>
  <si>
    <t>Świadczenia społeczne</t>
  </si>
  <si>
    <t>Zakup usług zdrowotnych</t>
  </si>
  <si>
    <t xml:space="preserve">Szkolenia pracowników niebędących członkami korpusu służby cywilnej </t>
  </si>
  <si>
    <t>Składki na ubezpieczenie zdrowotne</t>
  </si>
  <si>
    <t>4110</t>
  </si>
  <si>
    <t>4120</t>
  </si>
  <si>
    <t>4170</t>
  </si>
  <si>
    <t>4300</t>
  </si>
  <si>
    <t>4430</t>
  </si>
  <si>
    <t>4010</t>
  </si>
  <si>
    <t>4040</t>
  </si>
  <si>
    <t>4440</t>
  </si>
  <si>
    <t>3030</t>
  </si>
  <si>
    <t>4210</t>
  </si>
  <si>
    <t>4410</t>
  </si>
  <si>
    <t>3110</t>
  </si>
  <si>
    <t>4280</t>
  </si>
  <si>
    <t>4700</t>
  </si>
  <si>
    <t>4130</t>
  </si>
  <si>
    <t>Nazwa działu, rozdziału, paragrafu</t>
  </si>
  <si>
    <t>Infrastruktura wodociągowa i sanitacyjna wsi</t>
  </si>
  <si>
    <t>Transport i łączność</t>
  </si>
  <si>
    <t>Drogi publiczne gminne</t>
  </si>
  <si>
    <t>Gospodarka mieszkaniowa</t>
  </si>
  <si>
    <t>Gospodarka gruntami i nieruchomościami</t>
  </si>
  <si>
    <t>Urzędy gmin (miast i miast na prawach powiatu)</t>
  </si>
  <si>
    <t>Bezpieczeństwo publiczne i ochrona przeciwpożarowa</t>
  </si>
  <si>
    <t>Podatek od nieruchomości</t>
  </si>
  <si>
    <t>Różne rozliczenia</t>
  </si>
  <si>
    <t>Oświata i wychowanie</t>
  </si>
  <si>
    <t>Szkoły podstawowe</t>
  </si>
  <si>
    <t xml:space="preserve">Przedszkola </t>
  </si>
  <si>
    <t>Stołówki szkolne i przedszkolne</t>
  </si>
  <si>
    <t>Zasiłki stałe</t>
  </si>
  <si>
    <t>Ośrodki pomocy społecznej</t>
  </si>
  <si>
    <t>Edukacyjna opieka wychowawcza</t>
  </si>
  <si>
    <t>Gospodarka komunalna i ochrona środowiska</t>
  </si>
  <si>
    <t>Kultura i ochrona dziedzictwa narodowego</t>
  </si>
  <si>
    <t>Domy i ośrodki kultury, świetlice i kluby</t>
  </si>
  <si>
    <t>Zakup energii</t>
  </si>
  <si>
    <t>Wydatki inwestycyjne jednostek budżetowych</t>
  </si>
  <si>
    <t>Izby rolnicze</t>
  </si>
  <si>
    <t>Wpłaty gmin na rzecz izb rolniczych w wysokości 2% uzyskanych wpływów z podatku rolnego</t>
  </si>
  <si>
    <t>Zakup usług remontowych</t>
  </si>
  <si>
    <t>Kary i odszkodowania wypłacane na rzecz osób fizycznych</t>
  </si>
  <si>
    <t>Wydatki na zakupy inwestycyjne jednostek budżetowych</t>
  </si>
  <si>
    <t>Działalność usługowa</t>
  </si>
  <si>
    <t>Plany zagospodarowania przestrzennego</t>
  </si>
  <si>
    <t>Rady gmin (miast i miast na prawach powiatu)</t>
  </si>
  <si>
    <t>Wpłaty na Państwowy Fundusz Rehabilitacji Osób Niepełnosprawnych</t>
  </si>
  <si>
    <t>Opłaty na rzecz budżetów jednostek samorządu terytorialnego</t>
  </si>
  <si>
    <t>Podatek od towarów i usług (VAT).</t>
  </si>
  <si>
    <t>Promocja jednostek samorządu terytorialnego</t>
  </si>
  <si>
    <t>Ochotnicze straże pożarne</t>
  </si>
  <si>
    <t>Obsługa długu publicznego</t>
  </si>
  <si>
    <t>Obsługa papierów wartościowych, kredytów i pożyczek jednostek samorządu terytorialnego</t>
  </si>
  <si>
    <t>Rezerwy ogólne i celowe</t>
  </si>
  <si>
    <t>Rezerwy</t>
  </si>
  <si>
    <t>Dotacje celowe przekazane gminie na zadania bieżące realizowane na podstawie porozumień (umów) między jednostkami samorządu terytorialnego</t>
  </si>
  <si>
    <t>Wydatki osobowe niezaliczone do wynagrodzeń</t>
  </si>
  <si>
    <t>Oddziały przedszkolne w szkołach podstawowych</t>
  </si>
  <si>
    <t>Zakup środków żywności</t>
  </si>
  <si>
    <t>Gimnazja</t>
  </si>
  <si>
    <t>Dowożenie uczniów do szkół</t>
  </si>
  <si>
    <t>Dokształcanie i doskonalenie nauczycieli</t>
  </si>
  <si>
    <t>Stypendia dla uczniów</t>
  </si>
  <si>
    <t>Przeciwdziałanie alkoholizmowi</t>
  </si>
  <si>
    <t>Dotacja celowa z budżetu na finansowanie lub dofinansowanie zadań zleconych do realizacji stowarzyszeniom</t>
  </si>
  <si>
    <t>Dodatki mieszkaniowe</t>
  </si>
  <si>
    <t>Świetlice szkolne</t>
  </si>
  <si>
    <t>Gospodarka ściekowa i ochrona wód</t>
  </si>
  <si>
    <t>Oświetlenie ulic, placów i dróg</t>
  </si>
  <si>
    <t>Dotacja podmiotowa z budżetu dla samorządowej instytucji kultury</t>
  </si>
  <si>
    <t>Biblioteki</t>
  </si>
  <si>
    <t>Ochrona zabytków i opieka nad zabytkami</t>
  </si>
  <si>
    <t>Kultura fizyczna i sport</t>
  </si>
  <si>
    <t>01010</t>
  </si>
  <si>
    <t>4260</t>
  </si>
  <si>
    <t>6050</t>
  </si>
  <si>
    <t>01030</t>
  </si>
  <si>
    <t>2850</t>
  </si>
  <si>
    <t>600</t>
  </si>
  <si>
    <t>60016</t>
  </si>
  <si>
    <t>4270</t>
  </si>
  <si>
    <t>700</t>
  </si>
  <si>
    <t>70005</t>
  </si>
  <si>
    <t>4590</t>
  </si>
  <si>
    <t>6060</t>
  </si>
  <si>
    <t>710</t>
  </si>
  <si>
    <t>71004</t>
  </si>
  <si>
    <t>71095</t>
  </si>
  <si>
    <t>75022</t>
  </si>
  <si>
    <t>75023</t>
  </si>
  <si>
    <t>4140</t>
  </si>
  <si>
    <t>4360</t>
  </si>
  <si>
    <t>4480</t>
  </si>
  <si>
    <t>4520</t>
  </si>
  <si>
    <t>4530</t>
  </si>
  <si>
    <t>75075</t>
  </si>
  <si>
    <t>75095</t>
  </si>
  <si>
    <t>754</t>
  </si>
  <si>
    <t>75412</t>
  </si>
  <si>
    <t>4100</t>
  </si>
  <si>
    <t>757</t>
  </si>
  <si>
    <t>75702</t>
  </si>
  <si>
    <t>758</t>
  </si>
  <si>
    <t>75818</t>
  </si>
  <si>
    <t>4810</t>
  </si>
  <si>
    <t>801</t>
  </si>
  <si>
    <t>80101</t>
  </si>
  <si>
    <t>2310</t>
  </si>
  <si>
    <t>3020</t>
  </si>
  <si>
    <t>4240</t>
  </si>
  <si>
    <t>80103</t>
  </si>
  <si>
    <t>80104</t>
  </si>
  <si>
    <t>4220</t>
  </si>
  <si>
    <t>80110</t>
  </si>
  <si>
    <t>80113</t>
  </si>
  <si>
    <t>80146</t>
  </si>
  <si>
    <t>80148</t>
  </si>
  <si>
    <t>80195</t>
  </si>
  <si>
    <t>3240</t>
  </si>
  <si>
    <t>4177</t>
  </si>
  <si>
    <t>85153</t>
  </si>
  <si>
    <t>85154</t>
  </si>
  <si>
    <t>2820</t>
  </si>
  <si>
    <t>85214</t>
  </si>
  <si>
    <t>85215</t>
  </si>
  <si>
    <t>85216</t>
  </si>
  <si>
    <t>85219</t>
  </si>
  <si>
    <t>85295</t>
  </si>
  <si>
    <t>4330</t>
  </si>
  <si>
    <t>854</t>
  </si>
  <si>
    <t>85401</t>
  </si>
  <si>
    <t>85415</t>
  </si>
  <si>
    <t>85495</t>
  </si>
  <si>
    <t>900</t>
  </si>
  <si>
    <t>90001</t>
  </si>
  <si>
    <t>90015</t>
  </si>
  <si>
    <t>90095</t>
  </si>
  <si>
    <t>921</t>
  </si>
  <si>
    <t>92109</t>
  </si>
  <si>
    <t>2480</t>
  </si>
  <si>
    <t>92116</t>
  </si>
  <si>
    <t>92120</t>
  </si>
  <si>
    <t>926</t>
  </si>
  <si>
    <t>92695</t>
  </si>
  <si>
    <t>Wydatki bieżące</t>
  </si>
  <si>
    <t>Wydatki majątkowe</t>
  </si>
  <si>
    <t>% wyk</t>
  </si>
  <si>
    <t xml:space="preserve">Dział </t>
  </si>
  <si>
    <t>Wójt</t>
  </si>
  <si>
    <t>6639</t>
  </si>
  <si>
    <t>8110</t>
  </si>
  <si>
    <t>92195</t>
  </si>
  <si>
    <t>60004</t>
  </si>
  <si>
    <t>4610</t>
  </si>
  <si>
    <t>3250</t>
  </si>
  <si>
    <t>Lokalny transport zbiorowy</t>
  </si>
  <si>
    <t>Koszty postępowania sądowego i prokuratorskiego</t>
  </si>
  <si>
    <t>Stypendia różne</t>
  </si>
  <si>
    <t xml:space="preserve">Wykonanie  </t>
  </si>
  <si>
    <t>4780</t>
  </si>
  <si>
    <t>90002</t>
  </si>
  <si>
    <t>Gospodarka odpadami</t>
  </si>
  <si>
    <t>WYKONANIE WYDATKÓW BUDŻETU GMINY SIEDLCE</t>
  </si>
  <si>
    <t>w układzie pełnej klasyfikacji budżetowej</t>
  </si>
  <si>
    <t xml:space="preserve">Plan  </t>
  </si>
  <si>
    <t xml:space="preserve">w tym: </t>
  </si>
  <si>
    <t>4420</t>
  </si>
  <si>
    <t>3040</t>
  </si>
  <si>
    <t>Podróże służbowe zagraniczne</t>
  </si>
  <si>
    <t>Składki na Fundusz  Pracy</t>
  </si>
  <si>
    <t>Nagrody o  charakterze szczególnym niezaliczone do wynagrodzeń</t>
  </si>
  <si>
    <t>Wójta Gminy Siedlce</t>
  </si>
  <si>
    <t>Załącznik Nr 3</t>
  </si>
  <si>
    <t>Wynagrodzenia agencyjno- prowizyjne</t>
  </si>
  <si>
    <t>85195</t>
  </si>
  <si>
    <t>Dotacja  celowa z budżetu na finansowanie lub dofinansowanie zadań zleconych do realizacji stowarzyszeniom</t>
  </si>
  <si>
    <t>Wynagrodzenie agencyjno- prowizyjne</t>
  </si>
  <si>
    <t>4390</t>
  </si>
  <si>
    <t>01008</t>
  </si>
  <si>
    <t>Melioracje wodne</t>
  </si>
  <si>
    <t>2830</t>
  </si>
  <si>
    <t>Dotacja celowa z budżetu na finansowanie lub dofinansowanie zadań zleconych do realizacji pozostałym jednostkom niezaliczanym do sektora finansów publicznych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</si>
  <si>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</si>
  <si>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</si>
  <si>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</si>
  <si>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60014</t>
  </si>
  <si>
    <t>6300</t>
  </si>
  <si>
    <t>4117</t>
  </si>
  <si>
    <t>4127</t>
  </si>
  <si>
    <t>85202</t>
  </si>
  <si>
    <t>Dotacja celowa na pomoc finansową udzielaną między jednostkami samorządu terytorialnego na dofinanssowanie własnych zadań inwestycyjnych i zakupów inwestycyjnych</t>
  </si>
  <si>
    <t>Składki na ubezpieczenie społeczne</t>
  </si>
  <si>
    <t>Zakup usług obejmujacych wykonanie ekspertyz, analiz i opinii.</t>
  </si>
  <si>
    <t>Drogi publiczne powiatowe</t>
  </si>
  <si>
    <t>Zakup usług przez jednostki samorządu terytorialnego od innych jednostek samorządu terytorialnego</t>
  </si>
  <si>
    <t xml:space="preserve">Domy pomocy społecznej </t>
  </si>
  <si>
    <t>dr inż. Henryk Brodowski</t>
  </si>
  <si>
    <t>Zwalczanie narkomanii</t>
  </si>
  <si>
    <t>2950</t>
  </si>
  <si>
    <t>Zwrot niewykorzystanych dotacji oraz płatności</t>
  </si>
  <si>
    <t>4500</t>
  </si>
  <si>
    <t>Pozostałe podatki na rzecz budżetów jednostek samorządu terytorialnego</t>
  </si>
  <si>
    <t>4190</t>
  </si>
  <si>
    <t>Nagrody konkursowe</t>
  </si>
  <si>
    <t>75085</t>
  </si>
  <si>
    <t>Wspólna obsługa jednostek samorządu terytorialnego</t>
  </si>
  <si>
    <t>Składka na Fundusz Emerytur Pomostowych</t>
  </si>
  <si>
    <t>85230</t>
  </si>
  <si>
    <t>3119</t>
  </si>
  <si>
    <t>855</t>
  </si>
  <si>
    <t>Pomoc w zakresie dożywiania</t>
  </si>
  <si>
    <t>Zasiłki okresowe, celowe i pomoc w naturze oraz składki na ubezpieczenia emerytalne i rentowe</t>
  </si>
  <si>
    <t>Rodzina</t>
  </si>
  <si>
    <t>85501</t>
  </si>
  <si>
    <t>Świadczenia wychowawcze</t>
  </si>
  <si>
    <t>85502</t>
  </si>
  <si>
    <t>4580</t>
  </si>
  <si>
    <t>Pozostałe odsetki</t>
  </si>
  <si>
    <t>85503</t>
  </si>
  <si>
    <t>Karta Dużej Rodziny</t>
  </si>
  <si>
    <t>85504</t>
  </si>
  <si>
    <t>Wspieranie rodziny</t>
  </si>
  <si>
    <t>85505</t>
  </si>
  <si>
    <t>Tworzenie i funkcjonowanie żłobków</t>
  </si>
  <si>
    <t>4017</t>
  </si>
  <si>
    <t>4217</t>
  </si>
  <si>
    <t>4309</t>
  </si>
  <si>
    <t>4307</t>
  </si>
  <si>
    <t>6057</t>
  </si>
  <si>
    <t>6059</t>
  </si>
  <si>
    <t>85508</t>
  </si>
  <si>
    <t>Rodziny zastępcze</t>
  </si>
  <si>
    <t>4340</t>
  </si>
  <si>
    <t>z dnia  29 sierpnia 2018r.</t>
  </si>
  <si>
    <t xml:space="preserve">za I półrocze 2018 roku                                                               </t>
  </si>
  <si>
    <t>60011</t>
  </si>
  <si>
    <t>Drogi publiczne krajowe</t>
  </si>
  <si>
    <t>75404</t>
  </si>
  <si>
    <t xml:space="preserve">Komendy wojewódzkie Policji </t>
  </si>
  <si>
    <t>2300</t>
  </si>
  <si>
    <t>6170</t>
  </si>
  <si>
    <t>Wpłaty jednostek na państwowy fundusz celowy na finansowanie lub dofinansowanie zadań inwestycyjnych</t>
  </si>
  <si>
    <t>Wpłaty jednostek na państwowy fundusz celowy</t>
  </si>
  <si>
    <t>80152</t>
  </si>
  <si>
    <t>Realizacja zadań wymagających stosowania specjalnej organizacji nauki i metod pracy dla dzieci i młodzieży w  gimnazjach i klasach dotychczasowego gimnazjum prowadzonych w innych typach szkół, liceach ogólnokształcących, technikach, branżowych szkołach I stopnia i klasach dotychczasowej zasadniczej szkoły zawodowej prowadzonych w branżowych szkołach I stopnia oraz szkołach artystycznych</t>
  </si>
  <si>
    <t>4019</t>
  </si>
  <si>
    <t>4119</t>
  </si>
  <si>
    <t>4129</t>
  </si>
  <si>
    <t>4047</t>
  </si>
  <si>
    <t>4367</t>
  </si>
  <si>
    <t xml:space="preserve">Opłaty z tytułu zakupu usług telekomunikacyjnych </t>
  </si>
  <si>
    <t>Opłaty z tytułu zakupu usług telekomunikacyjnych j</t>
  </si>
  <si>
    <t>Opłaty z tytułu zakupu usług telekomunikacyjnych</t>
  </si>
  <si>
    <t>4417</t>
  </si>
  <si>
    <t>6058</t>
  </si>
  <si>
    <t>Realizacja zadań wymagających stosowania specjalnej organizacji nauki i metod pracy dla dzieci i młodzieży w szkołach podstawowych</t>
  </si>
  <si>
    <t>Świadczenia rodzinne, świadczenia z funduszu alimentacyjnego oraz składki na ubezpieczenia emerytalne i rentowe z ubezpieczenia społecznego</t>
  </si>
  <si>
    <t>Zakup usług remontowo-konserwatorskich dotyczących obiektów zabytkowych będących w użytkowaniu jednostek budżetowych</t>
  </si>
  <si>
    <t>Dotacje celowe przekazane do samorządu województwa na inwestycje i zakupy inwestycyjne realizowane na podstawie porozumień (umów) między jednostkami samorządu terytorialnego</t>
  </si>
  <si>
    <t xml:space="preserve">Odsetki od samorządowych papierów wartościowych lub zaciagniętych przez jednostkę samorządu terytorialnego kredytów i pożyczek </t>
  </si>
  <si>
    <t>Zakup środków dydaktycznych i książek</t>
  </si>
  <si>
    <t>Pomoc materialna dla uczniów o charakterze socjalnym</t>
  </si>
  <si>
    <t>do Zarządzenia Nr 0050.82.2018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</si>
</sst>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"/>
  </numFmts>
  <fonts count="47">
    <font>
      <sz val="10"/>
      <name val="Arial CE"/>
      <family val="0"/>
    </font>
    <font>
      <b/>
      <sz val="12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7" fillId="33" borderId="19" xfId="0" applyNumberFormat="1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wrapText="1"/>
    </xf>
    <xf numFmtId="4" fontId="6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7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0" xfId="0" applyFont="1" applyBorder="1" applyAlignment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9" fillId="34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9"/>
  <sheetViews>
    <sheetView tabSelected="1" zoomScale="110" zoomScaleNormal="110" zoomScalePageLayoutView="0" workbookViewId="0" topLeftCell="A1">
      <selection activeCell="F2" sqref="F2:G2"/>
    </sheetView>
  </sheetViews>
  <sheetFormatPr defaultColWidth="9.00390625" defaultRowHeight="12.75"/>
  <cols>
    <col min="1" max="1" width="5.625" style="38" customWidth="1"/>
    <col min="2" max="2" width="7.375" style="38" customWidth="1"/>
    <col min="3" max="3" width="5.75390625" style="38" customWidth="1"/>
    <col min="4" max="4" width="29.625" style="38" customWidth="1"/>
    <col min="5" max="5" width="13.00390625" style="38" customWidth="1"/>
    <col min="6" max="6" width="13.875" style="38" customWidth="1"/>
    <col min="7" max="7" width="10.00390625" style="39" customWidth="1"/>
  </cols>
  <sheetData>
    <row r="1" spans="1:7" ht="13.5">
      <c r="A1" s="30"/>
      <c r="B1" s="30"/>
      <c r="C1" s="30"/>
      <c r="D1" s="30"/>
      <c r="E1" s="31"/>
      <c r="F1" s="32" t="s">
        <v>209</v>
      </c>
      <c r="G1" s="33"/>
    </row>
    <row r="2" spans="1:7" ht="13.5">
      <c r="A2" s="30"/>
      <c r="B2" s="30"/>
      <c r="C2" s="30"/>
      <c r="D2" s="30"/>
      <c r="E2" s="31"/>
      <c r="F2" s="93" t="s">
        <v>299</v>
      </c>
      <c r="G2" s="94"/>
    </row>
    <row r="3" spans="1:7" ht="13.5">
      <c r="A3" s="30"/>
      <c r="B3" s="30"/>
      <c r="C3" s="30"/>
      <c r="D3" s="30"/>
      <c r="E3" s="31"/>
      <c r="F3" s="93" t="s">
        <v>208</v>
      </c>
      <c r="G3" s="94"/>
    </row>
    <row r="4" spans="1:7" ht="13.5">
      <c r="A4" s="30"/>
      <c r="B4" s="30"/>
      <c r="C4" s="30"/>
      <c r="D4" s="30"/>
      <c r="E4" s="31"/>
      <c r="F4" s="93" t="s">
        <v>270</v>
      </c>
      <c r="G4" s="94"/>
    </row>
    <row r="5" spans="1:7" ht="6" customHeight="1">
      <c r="A5" s="30"/>
      <c r="B5" s="30"/>
      <c r="C5" s="30"/>
      <c r="D5" s="30"/>
      <c r="E5" s="30"/>
      <c r="F5" s="34"/>
      <c r="G5" s="30"/>
    </row>
    <row r="6" spans="1:7" ht="15.75">
      <c r="A6" s="95" t="s">
        <v>199</v>
      </c>
      <c r="B6" s="95"/>
      <c r="C6" s="95"/>
      <c r="D6" s="95"/>
      <c r="E6" s="95"/>
      <c r="F6" s="95"/>
      <c r="G6" s="95"/>
    </row>
    <row r="7" spans="1:7" ht="15.75">
      <c r="A7" s="95" t="s">
        <v>271</v>
      </c>
      <c r="B7" s="95"/>
      <c r="C7" s="95"/>
      <c r="D7" s="95"/>
      <c r="E7" s="95"/>
      <c r="F7" s="95"/>
      <c r="G7" s="95"/>
    </row>
    <row r="8" spans="1:7" ht="13.5" customHeight="1">
      <c r="A8" s="95" t="s">
        <v>200</v>
      </c>
      <c r="B8" s="95"/>
      <c r="C8" s="95"/>
      <c r="D8" s="95"/>
      <c r="E8" s="95"/>
      <c r="F8" s="95"/>
      <c r="G8" s="95"/>
    </row>
    <row r="9" spans="1:7" ht="13.5" customHeight="1" thickBot="1">
      <c r="A9" s="35"/>
      <c r="B9" s="35"/>
      <c r="C9" s="35"/>
      <c r="D9" s="35"/>
      <c r="E9" s="35"/>
      <c r="F9" s="35"/>
      <c r="G9" s="35"/>
    </row>
    <row r="10" spans="1:7" ht="13.5" customHeight="1">
      <c r="A10" s="96" t="s">
        <v>184</v>
      </c>
      <c r="B10" s="96" t="s">
        <v>0</v>
      </c>
      <c r="C10" s="96" t="s">
        <v>1</v>
      </c>
      <c r="D10" s="84" t="s">
        <v>53</v>
      </c>
      <c r="E10" s="86" t="s">
        <v>201</v>
      </c>
      <c r="F10" s="88" t="s">
        <v>195</v>
      </c>
      <c r="G10" s="86" t="s">
        <v>183</v>
      </c>
    </row>
    <row r="11" spans="1:7" ht="13.5" customHeight="1" thickBot="1">
      <c r="A11" s="97"/>
      <c r="B11" s="97"/>
      <c r="C11" s="97"/>
      <c r="D11" s="85"/>
      <c r="E11" s="87"/>
      <c r="F11" s="89"/>
      <c r="G11" s="87"/>
    </row>
    <row r="12" spans="1:7" ht="15.75" customHeight="1">
      <c r="A12" s="14" t="s">
        <v>2</v>
      </c>
      <c r="B12" s="14"/>
      <c r="C12" s="14"/>
      <c r="D12" s="15" t="s">
        <v>3</v>
      </c>
      <c r="E12" s="16">
        <f>E15+E22+E24+E13</f>
        <v>9668410.110000001</v>
      </c>
      <c r="F12" s="16">
        <f>F15+F22+F24+F13</f>
        <v>2597595.31</v>
      </c>
      <c r="G12" s="18">
        <f>F12/E12*100</f>
        <v>26.86683002113571</v>
      </c>
    </row>
    <row r="13" spans="1:7" ht="15.75" customHeight="1">
      <c r="A13" s="40"/>
      <c r="B13" s="46" t="s">
        <v>215</v>
      </c>
      <c r="C13" s="42"/>
      <c r="D13" s="47" t="s">
        <v>216</v>
      </c>
      <c r="E13" s="43">
        <f>SUM(E14:E14)</f>
        <v>16378</v>
      </c>
      <c r="F13" s="44">
        <f>SUM(F14:F14)</f>
        <v>0</v>
      </c>
      <c r="G13" s="45">
        <f aca="true" t="shared" si="0" ref="G13:G81">F13/E13*100</f>
        <v>0</v>
      </c>
    </row>
    <row r="14" spans="1:7" ht="63.75" customHeight="1">
      <c r="A14" s="40"/>
      <c r="B14" s="41"/>
      <c r="C14" s="51" t="s">
        <v>217</v>
      </c>
      <c r="D14" s="48" t="s">
        <v>218</v>
      </c>
      <c r="E14" s="49">
        <v>16378</v>
      </c>
      <c r="F14" s="50">
        <v>0</v>
      </c>
      <c r="G14" s="45">
        <f t="shared" si="0"/>
        <v>0</v>
      </c>
    </row>
    <row r="15" spans="1:7" ht="25.5">
      <c r="A15" s="2"/>
      <c r="B15" s="3" t="s">
        <v>110</v>
      </c>
      <c r="C15" s="21"/>
      <c r="D15" s="5" t="s">
        <v>54</v>
      </c>
      <c r="E15" s="6">
        <f>SUM(E16:E21)</f>
        <v>9488114.22</v>
      </c>
      <c r="F15" s="6">
        <f>SUM(F16:F21)</f>
        <v>2442781.02</v>
      </c>
      <c r="G15" s="45">
        <f t="shared" si="0"/>
        <v>25.7456957553363</v>
      </c>
    </row>
    <row r="16" spans="1:7" ht="12.75">
      <c r="A16" s="2"/>
      <c r="B16" s="9"/>
      <c r="C16" s="24" t="s">
        <v>111</v>
      </c>
      <c r="D16" s="66" t="s">
        <v>73</v>
      </c>
      <c r="E16" s="67">
        <v>9000</v>
      </c>
      <c r="F16" s="29">
        <v>1962.13</v>
      </c>
      <c r="G16" s="68">
        <f t="shared" si="0"/>
        <v>21.801444444444446</v>
      </c>
    </row>
    <row r="17" spans="1:7" ht="12.75">
      <c r="A17" s="2"/>
      <c r="B17" s="9"/>
      <c r="C17" s="25" t="s">
        <v>117</v>
      </c>
      <c r="D17" s="5" t="s">
        <v>77</v>
      </c>
      <c r="E17" s="73">
        <v>2000</v>
      </c>
      <c r="F17" s="73">
        <v>0</v>
      </c>
      <c r="G17" s="45">
        <f t="shared" si="0"/>
        <v>0</v>
      </c>
    </row>
    <row r="18" spans="1:7" ht="12.75">
      <c r="A18" s="2"/>
      <c r="B18" s="2"/>
      <c r="C18" s="22" t="s">
        <v>41</v>
      </c>
      <c r="D18" s="69" t="s">
        <v>26</v>
      </c>
      <c r="E18" s="70">
        <v>5000</v>
      </c>
      <c r="F18" s="71">
        <v>2834.03</v>
      </c>
      <c r="G18" s="72">
        <f t="shared" si="0"/>
        <v>56.680600000000005</v>
      </c>
    </row>
    <row r="19" spans="1:7" ht="12.75">
      <c r="A19" s="2"/>
      <c r="B19" s="2"/>
      <c r="C19" s="2" t="s">
        <v>42</v>
      </c>
      <c r="D19" s="5" t="s">
        <v>27</v>
      </c>
      <c r="E19" s="70">
        <v>10000</v>
      </c>
      <c r="F19" s="20">
        <v>0</v>
      </c>
      <c r="G19" s="72">
        <f t="shared" si="0"/>
        <v>0</v>
      </c>
    </row>
    <row r="20" spans="1:7" ht="25.5">
      <c r="A20" s="2"/>
      <c r="B20" s="2"/>
      <c r="C20" s="3" t="s">
        <v>112</v>
      </c>
      <c r="D20" s="5" t="s">
        <v>74</v>
      </c>
      <c r="E20" s="6">
        <v>9457114.22</v>
      </c>
      <c r="F20" s="8">
        <v>2437984.86</v>
      </c>
      <c r="G20" s="72">
        <f t="shared" si="0"/>
        <v>25.779374165156266</v>
      </c>
    </row>
    <row r="21" spans="1:7" ht="25.5">
      <c r="A21" s="2"/>
      <c r="B21" s="2"/>
      <c r="C21" s="2" t="s">
        <v>121</v>
      </c>
      <c r="D21" s="52" t="s">
        <v>79</v>
      </c>
      <c r="E21" s="6">
        <v>5000</v>
      </c>
      <c r="F21" s="20">
        <v>0</v>
      </c>
      <c r="G21" s="72">
        <f t="shared" si="0"/>
        <v>0</v>
      </c>
    </row>
    <row r="22" spans="1:7" ht="12.75">
      <c r="A22" s="2"/>
      <c r="B22" s="4" t="s">
        <v>113</v>
      </c>
      <c r="C22" s="4"/>
      <c r="D22" s="5" t="s">
        <v>75</v>
      </c>
      <c r="E22" s="6">
        <f>E23</f>
        <v>19000</v>
      </c>
      <c r="F22" s="7">
        <f>F23</f>
        <v>9896.4</v>
      </c>
      <c r="G22" s="45">
        <f t="shared" si="0"/>
        <v>52.08631578947368</v>
      </c>
    </row>
    <row r="23" spans="1:7" ht="38.25">
      <c r="A23" s="2"/>
      <c r="B23" s="2"/>
      <c r="C23" s="4" t="s">
        <v>114</v>
      </c>
      <c r="D23" s="5" t="s">
        <v>76</v>
      </c>
      <c r="E23" s="6">
        <v>19000</v>
      </c>
      <c r="F23" s="7">
        <v>9896.4</v>
      </c>
      <c r="G23" s="45">
        <f t="shared" si="0"/>
        <v>52.08631578947368</v>
      </c>
    </row>
    <row r="24" spans="1:7" ht="12.75">
      <c r="A24" s="2"/>
      <c r="B24" s="4" t="s">
        <v>4</v>
      </c>
      <c r="C24" s="4"/>
      <c r="D24" s="5" t="s">
        <v>5</v>
      </c>
      <c r="E24" s="6">
        <f>SUM(E25:E29)</f>
        <v>144917.88999999998</v>
      </c>
      <c r="F24" s="7">
        <f>SUM(F25:F29)</f>
        <v>144917.88999999998</v>
      </c>
      <c r="G24" s="45">
        <f t="shared" si="0"/>
        <v>100</v>
      </c>
    </row>
    <row r="25" spans="1:7" ht="12.75">
      <c r="A25" s="2"/>
      <c r="B25" s="2"/>
      <c r="C25" s="4" t="s">
        <v>38</v>
      </c>
      <c r="D25" s="5" t="s">
        <v>23</v>
      </c>
      <c r="E25" s="6">
        <v>214.88</v>
      </c>
      <c r="F25" s="7">
        <v>214.88</v>
      </c>
      <c r="G25" s="45">
        <f t="shared" si="0"/>
        <v>100</v>
      </c>
    </row>
    <row r="26" spans="1:7" ht="12.75">
      <c r="A26" s="2"/>
      <c r="B26" s="2"/>
      <c r="C26" s="4" t="s">
        <v>39</v>
      </c>
      <c r="D26" s="5" t="s">
        <v>24</v>
      </c>
      <c r="E26" s="6">
        <v>18.38</v>
      </c>
      <c r="F26" s="7">
        <v>18.38</v>
      </c>
      <c r="G26" s="45">
        <f t="shared" si="0"/>
        <v>100</v>
      </c>
    </row>
    <row r="27" spans="1:7" ht="12.75">
      <c r="A27" s="2"/>
      <c r="B27" s="2"/>
      <c r="C27" s="4" t="s">
        <v>40</v>
      </c>
      <c r="D27" s="5" t="s">
        <v>25</v>
      </c>
      <c r="E27" s="6">
        <v>1250</v>
      </c>
      <c r="F27" s="7">
        <v>1250</v>
      </c>
      <c r="G27" s="45">
        <f t="shared" si="0"/>
        <v>100</v>
      </c>
    </row>
    <row r="28" spans="1:7" ht="12.75">
      <c r="A28" s="2"/>
      <c r="B28" s="2"/>
      <c r="C28" s="4" t="s">
        <v>41</v>
      </c>
      <c r="D28" s="5" t="s">
        <v>26</v>
      </c>
      <c r="E28" s="6">
        <v>1358.27</v>
      </c>
      <c r="F28" s="7">
        <v>1358.27</v>
      </c>
      <c r="G28" s="45">
        <f t="shared" si="0"/>
        <v>100</v>
      </c>
    </row>
    <row r="29" spans="1:7" ht="12.75">
      <c r="A29" s="2"/>
      <c r="B29" s="2"/>
      <c r="C29" s="4" t="s">
        <v>42</v>
      </c>
      <c r="D29" s="5" t="s">
        <v>27</v>
      </c>
      <c r="E29" s="6">
        <v>142076.36</v>
      </c>
      <c r="F29" s="7">
        <v>142076.36</v>
      </c>
      <c r="G29" s="45">
        <f t="shared" si="0"/>
        <v>100</v>
      </c>
    </row>
    <row r="30" spans="1:7" s="1" customFormat="1" ht="14.25" customHeight="1">
      <c r="A30" s="14" t="s">
        <v>115</v>
      </c>
      <c r="B30" s="14"/>
      <c r="C30" s="14"/>
      <c r="D30" s="15" t="s">
        <v>55</v>
      </c>
      <c r="E30" s="16">
        <f>E31+E37+E35+E33</f>
        <v>6096752.46</v>
      </c>
      <c r="F30" s="16">
        <f>F31+F37+F35+F33</f>
        <v>1195703.21</v>
      </c>
      <c r="G30" s="18">
        <f t="shared" si="0"/>
        <v>19.61213314538934</v>
      </c>
    </row>
    <row r="31" spans="1:7" ht="14.25" customHeight="1">
      <c r="A31" s="2"/>
      <c r="B31" s="4" t="s">
        <v>189</v>
      </c>
      <c r="C31" s="4"/>
      <c r="D31" s="5" t="s">
        <v>192</v>
      </c>
      <c r="E31" s="6">
        <f>E32</f>
        <v>1079006</v>
      </c>
      <c r="F31" s="7">
        <f>F32</f>
        <v>508353.72</v>
      </c>
      <c r="G31" s="45">
        <f t="shared" si="0"/>
        <v>47.11315043660554</v>
      </c>
    </row>
    <row r="32" spans="1:7" ht="51">
      <c r="A32" s="2"/>
      <c r="B32" s="2"/>
      <c r="C32" s="4" t="s">
        <v>144</v>
      </c>
      <c r="D32" s="5" t="s">
        <v>92</v>
      </c>
      <c r="E32" s="6">
        <v>1079006</v>
      </c>
      <c r="F32" s="7">
        <v>508353.72</v>
      </c>
      <c r="G32" s="45">
        <f t="shared" si="0"/>
        <v>47.11315043660554</v>
      </c>
    </row>
    <row r="33" spans="1:7" ht="14.25" customHeight="1">
      <c r="A33" s="2"/>
      <c r="B33" s="4" t="s">
        <v>272</v>
      </c>
      <c r="C33" s="4"/>
      <c r="D33" s="5" t="s">
        <v>273</v>
      </c>
      <c r="E33" s="6">
        <f>E34</f>
        <v>100000</v>
      </c>
      <c r="F33" s="6">
        <f>F34</f>
        <v>0</v>
      </c>
      <c r="G33" s="45">
        <f>F33/E33*100</f>
        <v>0</v>
      </c>
    </row>
    <row r="34" spans="1:7" ht="26.25" customHeight="1">
      <c r="A34" s="2"/>
      <c r="B34" s="2"/>
      <c r="C34" s="4" t="s">
        <v>112</v>
      </c>
      <c r="D34" s="5" t="s">
        <v>74</v>
      </c>
      <c r="E34" s="6">
        <v>100000</v>
      </c>
      <c r="F34" s="7">
        <v>0</v>
      </c>
      <c r="G34" s="45">
        <f>F34/E34*100</f>
        <v>0</v>
      </c>
    </row>
    <row r="35" spans="1:7" ht="14.25" customHeight="1">
      <c r="A35" s="2"/>
      <c r="B35" s="4" t="s">
        <v>222</v>
      </c>
      <c r="C35" s="4"/>
      <c r="D35" s="5" t="s">
        <v>230</v>
      </c>
      <c r="E35" s="6">
        <f>SUM(E36:E36)</f>
        <v>650000</v>
      </c>
      <c r="F35" s="6">
        <f>SUM(F36:F36)</f>
        <v>0</v>
      </c>
      <c r="G35" s="45">
        <f t="shared" si="0"/>
        <v>0</v>
      </c>
    </row>
    <row r="36" spans="1:7" ht="66" customHeight="1">
      <c r="A36" s="2"/>
      <c r="B36" s="2"/>
      <c r="C36" s="4" t="s">
        <v>223</v>
      </c>
      <c r="D36" s="5" t="s">
        <v>227</v>
      </c>
      <c r="E36" s="6">
        <v>650000</v>
      </c>
      <c r="F36" s="7">
        <v>0</v>
      </c>
      <c r="G36" s="45">
        <f t="shared" si="0"/>
        <v>0</v>
      </c>
    </row>
    <row r="37" spans="1:7" ht="12.75">
      <c r="A37" s="2"/>
      <c r="B37" s="4" t="s">
        <v>116</v>
      </c>
      <c r="C37" s="4"/>
      <c r="D37" s="5" t="s">
        <v>56</v>
      </c>
      <c r="E37" s="6">
        <f>SUM(E38:E41)</f>
        <v>4267746.46</v>
      </c>
      <c r="F37" s="7">
        <f>SUM(F38:F41)</f>
        <v>687349.49</v>
      </c>
      <c r="G37" s="45">
        <f t="shared" si="0"/>
        <v>16.105677702325362</v>
      </c>
    </row>
    <row r="38" spans="1:7" ht="12.75">
      <c r="A38" s="2"/>
      <c r="B38" s="2"/>
      <c r="C38" s="4" t="s">
        <v>47</v>
      </c>
      <c r="D38" s="5" t="s">
        <v>32</v>
      </c>
      <c r="E38" s="6">
        <v>757403.4</v>
      </c>
      <c r="F38" s="7">
        <v>290253.91</v>
      </c>
      <c r="G38" s="45">
        <f t="shared" si="0"/>
        <v>38.3222348883039</v>
      </c>
    </row>
    <row r="39" spans="1:7" ht="12.75">
      <c r="A39" s="2"/>
      <c r="B39" s="2"/>
      <c r="C39" s="4" t="s">
        <v>117</v>
      </c>
      <c r="D39" s="5" t="s">
        <v>77</v>
      </c>
      <c r="E39" s="6">
        <v>300000</v>
      </c>
      <c r="F39" s="7">
        <v>65878.68</v>
      </c>
      <c r="G39" s="45">
        <f t="shared" si="0"/>
        <v>21.959559999999996</v>
      </c>
    </row>
    <row r="40" spans="1:7" ht="12.75">
      <c r="A40" s="2"/>
      <c r="B40" s="2"/>
      <c r="C40" s="4" t="s">
        <v>41</v>
      </c>
      <c r="D40" s="5" t="s">
        <v>26</v>
      </c>
      <c r="E40" s="6">
        <v>310000</v>
      </c>
      <c r="F40" s="7">
        <v>61699.83</v>
      </c>
      <c r="G40" s="45">
        <f t="shared" si="0"/>
        <v>19.903170967741936</v>
      </c>
    </row>
    <row r="41" spans="1:7" ht="25.5">
      <c r="A41" s="2"/>
      <c r="B41" s="2"/>
      <c r="C41" s="4" t="s">
        <v>112</v>
      </c>
      <c r="D41" s="5" t="s">
        <v>74</v>
      </c>
      <c r="E41" s="6">
        <v>2900343.06</v>
      </c>
      <c r="F41" s="8">
        <v>269517.07</v>
      </c>
      <c r="G41" s="45">
        <f t="shared" si="0"/>
        <v>9.292592787282207</v>
      </c>
    </row>
    <row r="42" spans="1:7" s="1" customFormat="1" ht="15" customHeight="1">
      <c r="A42" s="14" t="s">
        <v>118</v>
      </c>
      <c r="B42" s="14"/>
      <c r="C42" s="14"/>
      <c r="D42" s="15" t="s">
        <v>57</v>
      </c>
      <c r="E42" s="16">
        <f>E43</f>
        <v>635358</v>
      </c>
      <c r="F42" s="16">
        <f>F43</f>
        <v>323069.02</v>
      </c>
      <c r="G42" s="18">
        <f t="shared" si="0"/>
        <v>50.84834376839515</v>
      </c>
    </row>
    <row r="43" spans="1:7" ht="27" customHeight="1">
      <c r="A43" s="2"/>
      <c r="B43" s="4" t="s">
        <v>119</v>
      </c>
      <c r="C43" s="4"/>
      <c r="D43" s="5" t="s">
        <v>58</v>
      </c>
      <c r="E43" s="6">
        <f>SUM(E44:E56)</f>
        <v>635358</v>
      </c>
      <c r="F43" s="6">
        <f>SUM(F44:F56)</f>
        <v>323069.02</v>
      </c>
      <c r="G43" s="45">
        <f t="shared" si="0"/>
        <v>50.84834376839515</v>
      </c>
    </row>
    <row r="44" spans="1:7" ht="15" customHeight="1">
      <c r="A44" s="2"/>
      <c r="B44" s="2"/>
      <c r="C44" s="4" t="s">
        <v>43</v>
      </c>
      <c r="D44" s="5" t="s">
        <v>28</v>
      </c>
      <c r="E44" s="6">
        <v>15100</v>
      </c>
      <c r="F44" s="7">
        <v>8218</v>
      </c>
      <c r="G44" s="45">
        <f t="shared" si="0"/>
        <v>54.42384105960265</v>
      </c>
    </row>
    <row r="45" spans="1:7" ht="15" customHeight="1">
      <c r="A45" s="2"/>
      <c r="B45" s="2"/>
      <c r="C45" s="4" t="s">
        <v>44</v>
      </c>
      <c r="D45" s="5" t="s">
        <v>29</v>
      </c>
      <c r="E45" s="6">
        <v>1100</v>
      </c>
      <c r="F45" s="7">
        <v>1092.25</v>
      </c>
      <c r="G45" s="45">
        <f t="shared" si="0"/>
        <v>99.29545454545455</v>
      </c>
    </row>
    <row r="46" spans="1:7" ht="13.5" customHeight="1">
      <c r="A46" s="2"/>
      <c r="B46" s="2"/>
      <c r="C46" s="4" t="s">
        <v>38</v>
      </c>
      <c r="D46" s="5" t="s">
        <v>23</v>
      </c>
      <c r="E46" s="6">
        <v>2785</v>
      </c>
      <c r="F46" s="7">
        <v>1569.49</v>
      </c>
      <c r="G46" s="45">
        <f t="shared" si="0"/>
        <v>56.35511669658887</v>
      </c>
    </row>
    <row r="47" spans="1:7" ht="14.25" customHeight="1">
      <c r="A47" s="2"/>
      <c r="B47" s="2"/>
      <c r="C47" s="4" t="s">
        <v>39</v>
      </c>
      <c r="D47" s="5" t="s">
        <v>24</v>
      </c>
      <c r="E47" s="6">
        <v>380</v>
      </c>
      <c r="F47" s="7">
        <v>223.69</v>
      </c>
      <c r="G47" s="45">
        <f t="shared" si="0"/>
        <v>58.8657894736842</v>
      </c>
    </row>
    <row r="48" spans="1:7" ht="14.25" customHeight="1">
      <c r="A48" s="2"/>
      <c r="B48" s="2"/>
      <c r="C48" s="21" t="s">
        <v>40</v>
      </c>
      <c r="D48" s="5" t="s">
        <v>25</v>
      </c>
      <c r="E48" s="6">
        <v>900</v>
      </c>
      <c r="F48" s="7">
        <v>0</v>
      </c>
      <c r="G48" s="45">
        <f t="shared" si="0"/>
        <v>0</v>
      </c>
    </row>
    <row r="49" spans="1:7" ht="12.75">
      <c r="A49" s="2"/>
      <c r="B49" s="2"/>
      <c r="C49" s="21" t="s">
        <v>47</v>
      </c>
      <c r="D49" s="5" t="s">
        <v>32</v>
      </c>
      <c r="E49" s="6">
        <v>15000</v>
      </c>
      <c r="F49" s="7">
        <v>5260.29</v>
      </c>
      <c r="G49" s="45">
        <f t="shared" si="0"/>
        <v>35.068599999999996</v>
      </c>
    </row>
    <row r="50" spans="1:7" ht="12.75">
      <c r="A50" s="2"/>
      <c r="B50" s="9"/>
      <c r="C50" s="25" t="s">
        <v>111</v>
      </c>
      <c r="D50" s="52" t="s">
        <v>73</v>
      </c>
      <c r="E50" s="6">
        <v>26000</v>
      </c>
      <c r="F50" s="7">
        <v>14822.31</v>
      </c>
      <c r="G50" s="45">
        <f t="shared" si="0"/>
        <v>57.008884615384616</v>
      </c>
    </row>
    <row r="51" spans="1:7" ht="12.75">
      <c r="A51" s="2"/>
      <c r="B51" s="2"/>
      <c r="C51" s="22" t="s">
        <v>117</v>
      </c>
      <c r="D51" s="5" t="s">
        <v>77</v>
      </c>
      <c r="E51" s="6">
        <v>10000</v>
      </c>
      <c r="F51" s="7">
        <v>500</v>
      </c>
      <c r="G51" s="45">
        <f t="shared" si="0"/>
        <v>5</v>
      </c>
    </row>
    <row r="52" spans="1:7" ht="12.75">
      <c r="A52" s="2"/>
      <c r="B52" s="2"/>
      <c r="C52" s="4" t="s">
        <v>41</v>
      </c>
      <c r="D52" s="5" t="s">
        <v>26</v>
      </c>
      <c r="E52" s="6">
        <v>115000</v>
      </c>
      <c r="F52" s="7">
        <v>62478.38</v>
      </c>
      <c r="G52" s="45">
        <f t="shared" si="0"/>
        <v>54.329026086956524</v>
      </c>
    </row>
    <row r="53" spans="1:7" ht="12.75">
      <c r="A53" s="2"/>
      <c r="B53" s="2"/>
      <c r="C53" s="4" t="s">
        <v>42</v>
      </c>
      <c r="D53" s="5" t="s">
        <v>27</v>
      </c>
      <c r="E53" s="6">
        <v>92000</v>
      </c>
      <c r="F53" s="7">
        <v>84884.33</v>
      </c>
      <c r="G53" s="45">
        <f t="shared" si="0"/>
        <v>92.26557608695653</v>
      </c>
    </row>
    <row r="54" spans="1:7" ht="25.5">
      <c r="A54" s="2"/>
      <c r="B54" s="2"/>
      <c r="C54" s="4" t="s">
        <v>45</v>
      </c>
      <c r="D54" s="5" t="s">
        <v>30</v>
      </c>
      <c r="E54" s="6">
        <v>593</v>
      </c>
      <c r="F54" s="7">
        <v>444.75</v>
      </c>
      <c r="G54" s="45">
        <f t="shared" si="0"/>
        <v>75</v>
      </c>
    </row>
    <row r="55" spans="1:7" ht="25.5">
      <c r="A55" s="2"/>
      <c r="B55" s="2"/>
      <c r="C55" s="4" t="s">
        <v>120</v>
      </c>
      <c r="D55" s="5" t="s">
        <v>78</v>
      </c>
      <c r="E55" s="6">
        <v>300000</v>
      </c>
      <c r="F55" s="7">
        <v>143575.53</v>
      </c>
      <c r="G55" s="45">
        <f t="shared" si="0"/>
        <v>47.858509999999995</v>
      </c>
    </row>
    <row r="56" spans="1:7" ht="25.5">
      <c r="A56" s="2"/>
      <c r="B56" s="2"/>
      <c r="C56" s="22" t="s">
        <v>121</v>
      </c>
      <c r="D56" s="52" t="s">
        <v>79</v>
      </c>
      <c r="E56" s="6">
        <v>56500</v>
      </c>
      <c r="F56" s="7">
        <v>0</v>
      </c>
      <c r="G56" s="45">
        <f t="shared" si="0"/>
        <v>0</v>
      </c>
    </row>
    <row r="57" spans="1:7" s="1" customFormat="1" ht="15" customHeight="1">
      <c r="A57" s="14" t="s">
        <v>122</v>
      </c>
      <c r="B57" s="14"/>
      <c r="C57" s="26"/>
      <c r="D57" s="15" t="s">
        <v>80</v>
      </c>
      <c r="E57" s="16">
        <f>E58+E62</f>
        <v>250332</v>
      </c>
      <c r="F57" s="16">
        <f>F58+F62</f>
        <v>28476.4</v>
      </c>
      <c r="G57" s="18">
        <f t="shared" si="0"/>
        <v>11.375453397887606</v>
      </c>
    </row>
    <row r="58" spans="1:7" ht="12.75">
      <c r="A58" s="2"/>
      <c r="B58" s="4" t="s">
        <v>123</v>
      </c>
      <c r="C58" s="4"/>
      <c r="D58" s="5" t="s">
        <v>81</v>
      </c>
      <c r="E58" s="6">
        <f>SUM(E59:E61)</f>
        <v>206200</v>
      </c>
      <c r="F58" s="6">
        <f>SUM(F59:F61)</f>
        <v>0</v>
      </c>
      <c r="G58" s="45">
        <f t="shared" si="0"/>
        <v>0</v>
      </c>
    </row>
    <row r="59" spans="1:7" ht="12.75">
      <c r="A59" s="2"/>
      <c r="B59" s="2"/>
      <c r="C59" s="4" t="s">
        <v>38</v>
      </c>
      <c r="D59" s="5" t="s">
        <v>23</v>
      </c>
      <c r="E59" s="6">
        <v>1200</v>
      </c>
      <c r="F59" s="7">
        <v>0</v>
      </c>
      <c r="G59" s="45"/>
    </row>
    <row r="60" spans="1:7" ht="12.75">
      <c r="A60" s="2"/>
      <c r="B60" s="2"/>
      <c r="C60" s="4" t="s">
        <v>40</v>
      </c>
      <c r="D60" s="5" t="s">
        <v>25</v>
      </c>
      <c r="E60" s="6">
        <v>15000</v>
      </c>
      <c r="F60" s="7">
        <v>0</v>
      </c>
      <c r="G60" s="45">
        <f t="shared" si="0"/>
        <v>0</v>
      </c>
    </row>
    <row r="61" spans="1:7" ht="12.75">
      <c r="A61" s="2"/>
      <c r="B61" s="2"/>
      <c r="C61" s="4" t="s">
        <v>41</v>
      </c>
      <c r="D61" s="5" t="s">
        <v>26</v>
      </c>
      <c r="E61" s="6">
        <v>190000</v>
      </c>
      <c r="F61" s="7">
        <v>0</v>
      </c>
      <c r="G61" s="45">
        <f t="shared" si="0"/>
        <v>0</v>
      </c>
    </row>
    <row r="62" spans="1:7" ht="12.75">
      <c r="A62" s="2"/>
      <c r="B62" s="4" t="s">
        <v>124</v>
      </c>
      <c r="C62" s="4"/>
      <c r="D62" s="5" t="s">
        <v>5</v>
      </c>
      <c r="E62" s="6">
        <f>E63+E64</f>
        <v>44132</v>
      </c>
      <c r="F62" s="6">
        <f>F63+F64</f>
        <v>28476.4</v>
      </c>
      <c r="G62" s="45">
        <f t="shared" si="0"/>
        <v>64.52551436599293</v>
      </c>
    </row>
    <row r="63" spans="1:7" ht="12.75">
      <c r="A63" s="2"/>
      <c r="B63" s="2"/>
      <c r="C63" s="4" t="s">
        <v>41</v>
      </c>
      <c r="D63" s="5" t="s">
        <v>26</v>
      </c>
      <c r="E63" s="6">
        <v>20000</v>
      </c>
      <c r="F63" s="7">
        <v>4344.4</v>
      </c>
      <c r="G63" s="45">
        <f t="shared" si="0"/>
        <v>21.721999999999998</v>
      </c>
    </row>
    <row r="64" spans="1:7" ht="67.5" customHeight="1">
      <c r="A64" s="2"/>
      <c r="B64" s="2"/>
      <c r="C64" s="4" t="s">
        <v>186</v>
      </c>
      <c r="D64" s="5" t="s">
        <v>295</v>
      </c>
      <c r="E64" s="6">
        <v>24132</v>
      </c>
      <c r="F64" s="7">
        <v>24132</v>
      </c>
      <c r="G64" s="45">
        <f t="shared" si="0"/>
        <v>100</v>
      </c>
    </row>
    <row r="65" spans="1:7" s="1" customFormat="1" ht="15.75" customHeight="1">
      <c r="A65" s="14" t="s">
        <v>6</v>
      </c>
      <c r="B65" s="14"/>
      <c r="C65" s="14"/>
      <c r="D65" s="15" t="s">
        <v>7</v>
      </c>
      <c r="E65" s="16">
        <f>E66+E72+E77+E102+E106+E117</f>
        <v>5491697.41</v>
      </c>
      <c r="F65" s="16">
        <f>F66+F72+F77+F102+F106+F117</f>
        <v>2794321.11</v>
      </c>
      <c r="G65" s="18">
        <f t="shared" si="0"/>
        <v>50.8826488675748</v>
      </c>
    </row>
    <row r="66" spans="1:7" ht="12.75">
      <c r="A66" s="2"/>
      <c r="B66" s="4" t="s">
        <v>8</v>
      </c>
      <c r="C66" s="4"/>
      <c r="D66" s="5" t="s">
        <v>9</v>
      </c>
      <c r="E66" s="6">
        <f>SUM(E67:E71)</f>
        <v>67362</v>
      </c>
      <c r="F66" s="7">
        <f>SUM(F67:F71)</f>
        <v>35151.33</v>
      </c>
      <c r="G66" s="45">
        <f t="shared" si="0"/>
        <v>52.182729135120695</v>
      </c>
    </row>
    <row r="67" spans="1:7" ht="12.75">
      <c r="A67" s="2"/>
      <c r="B67" s="2"/>
      <c r="C67" s="4" t="s">
        <v>43</v>
      </c>
      <c r="D67" s="5" t="s">
        <v>28</v>
      </c>
      <c r="E67" s="6">
        <v>50793</v>
      </c>
      <c r="F67" s="7">
        <v>25185.09</v>
      </c>
      <c r="G67" s="45">
        <f t="shared" si="0"/>
        <v>49.583781229697</v>
      </c>
    </row>
    <row r="68" spans="1:7" ht="12.75">
      <c r="A68" s="2"/>
      <c r="B68" s="2"/>
      <c r="C68" s="4" t="s">
        <v>44</v>
      </c>
      <c r="D68" s="5" t="s">
        <v>29</v>
      </c>
      <c r="E68" s="6">
        <v>4520</v>
      </c>
      <c r="F68" s="7">
        <v>4520</v>
      </c>
      <c r="G68" s="45">
        <f t="shared" si="0"/>
        <v>100</v>
      </c>
    </row>
    <row r="69" spans="1:7" ht="12.75">
      <c r="A69" s="2"/>
      <c r="B69" s="2"/>
      <c r="C69" s="4" t="s">
        <v>38</v>
      </c>
      <c r="D69" s="5" t="s">
        <v>23</v>
      </c>
      <c r="E69" s="6">
        <v>9508</v>
      </c>
      <c r="F69" s="7">
        <v>3818.2</v>
      </c>
      <c r="G69" s="45">
        <f t="shared" si="0"/>
        <v>40.15776188472865</v>
      </c>
    </row>
    <row r="70" spans="1:7" ht="12.75">
      <c r="A70" s="2"/>
      <c r="B70" s="2"/>
      <c r="C70" s="4" t="s">
        <v>39</v>
      </c>
      <c r="D70" s="5" t="s">
        <v>24</v>
      </c>
      <c r="E70" s="6">
        <v>1355</v>
      </c>
      <c r="F70" s="7">
        <v>738.54</v>
      </c>
      <c r="G70" s="45">
        <f t="shared" si="0"/>
        <v>54.50479704797048</v>
      </c>
    </row>
    <row r="71" spans="1:7" ht="25.5">
      <c r="A71" s="2"/>
      <c r="B71" s="2"/>
      <c r="C71" s="4" t="s">
        <v>45</v>
      </c>
      <c r="D71" s="5" t="s">
        <v>30</v>
      </c>
      <c r="E71" s="6">
        <v>1186</v>
      </c>
      <c r="F71" s="7">
        <v>889.5</v>
      </c>
      <c r="G71" s="45">
        <f t="shared" si="0"/>
        <v>75</v>
      </c>
    </row>
    <row r="72" spans="1:7" ht="25.5">
      <c r="A72" s="2"/>
      <c r="B72" s="4" t="s">
        <v>125</v>
      </c>
      <c r="C72" s="4"/>
      <c r="D72" s="5" t="s">
        <v>82</v>
      </c>
      <c r="E72" s="6">
        <f>SUM(E73:E76)</f>
        <v>251600</v>
      </c>
      <c r="F72" s="7">
        <f>SUM(F73:F76)</f>
        <v>121951.08</v>
      </c>
      <c r="G72" s="45">
        <f t="shared" si="0"/>
        <v>48.470222575516694</v>
      </c>
    </row>
    <row r="73" spans="1:7" ht="12.75">
      <c r="A73" s="2"/>
      <c r="B73" s="2"/>
      <c r="C73" s="4" t="s">
        <v>46</v>
      </c>
      <c r="D73" s="5" t="s">
        <v>31</v>
      </c>
      <c r="E73" s="6">
        <v>237600</v>
      </c>
      <c r="F73" s="7">
        <v>118560</v>
      </c>
      <c r="G73" s="45">
        <f t="shared" si="0"/>
        <v>49.898989898989896</v>
      </c>
    </row>
    <row r="74" spans="1:7" ht="12.75">
      <c r="A74" s="2"/>
      <c r="B74" s="2"/>
      <c r="C74" s="4" t="s">
        <v>47</v>
      </c>
      <c r="D74" s="5" t="s">
        <v>32</v>
      </c>
      <c r="E74" s="6">
        <v>1000</v>
      </c>
      <c r="F74" s="7">
        <v>367.77</v>
      </c>
      <c r="G74" s="45">
        <f t="shared" si="0"/>
        <v>36.777</v>
      </c>
    </row>
    <row r="75" spans="1:7" ht="12.75">
      <c r="A75" s="2"/>
      <c r="B75" s="2"/>
      <c r="C75" s="4" t="s">
        <v>149</v>
      </c>
      <c r="D75" s="5" t="s">
        <v>95</v>
      </c>
      <c r="E75" s="6">
        <v>3000</v>
      </c>
      <c r="F75" s="7">
        <v>2213.31</v>
      </c>
      <c r="G75" s="45">
        <f t="shared" si="0"/>
        <v>73.777</v>
      </c>
    </row>
    <row r="76" spans="1:7" ht="12.75">
      <c r="A76" s="2"/>
      <c r="B76" s="2"/>
      <c r="C76" s="4" t="s">
        <v>41</v>
      </c>
      <c r="D76" s="5" t="s">
        <v>26</v>
      </c>
      <c r="E76" s="6">
        <v>10000</v>
      </c>
      <c r="F76" s="7">
        <v>810</v>
      </c>
      <c r="G76" s="45">
        <f t="shared" si="0"/>
        <v>8.1</v>
      </c>
    </row>
    <row r="77" spans="1:7" ht="25.5">
      <c r="A77" s="2"/>
      <c r="B77" s="4" t="s">
        <v>126</v>
      </c>
      <c r="C77" s="4"/>
      <c r="D77" s="5" t="s">
        <v>59</v>
      </c>
      <c r="E77" s="6">
        <f>SUM(E78:E101)</f>
        <v>4671992.41</v>
      </c>
      <c r="F77" s="7">
        <f>SUM(F78:F101)</f>
        <v>2374883.2199999997</v>
      </c>
      <c r="G77" s="45">
        <f t="shared" si="0"/>
        <v>50.8323432828522</v>
      </c>
    </row>
    <row r="78" spans="1:7" ht="25.5">
      <c r="A78" s="2"/>
      <c r="B78" s="2"/>
      <c r="C78" s="4" t="s">
        <v>145</v>
      </c>
      <c r="D78" s="5" t="s">
        <v>93</v>
      </c>
      <c r="E78" s="6">
        <v>4000</v>
      </c>
      <c r="F78" s="7">
        <v>3022.4</v>
      </c>
      <c r="G78" s="45">
        <f t="shared" si="0"/>
        <v>75.56</v>
      </c>
    </row>
    <row r="79" spans="1:7" ht="12.75">
      <c r="A79" s="2"/>
      <c r="B79" s="2"/>
      <c r="C79" s="4" t="s">
        <v>43</v>
      </c>
      <c r="D79" s="5" t="s">
        <v>28</v>
      </c>
      <c r="E79" s="6">
        <v>2903000</v>
      </c>
      <c r="F79" s="7">
        <v>1334944.21</v>
      </c>
      <c r="G79" s="45">
        <f t="shared" si="0"/>
        <v>45.98498828797795</v>
      </c>
    </row>
    <row r="80" spans="1:7" ht="12.75">
      <c r="A80" s="2"/>
      <c r="B80" s="2"/>
      <c r="C80" s="4" t="s">
        <v>44</v>
      </c>
      <c r="D80" s="5" t="s">
        <v>29</v>
      </c>
      <c r="E80" s="6">
        <v>200000</v>
      </c>
      <c r="F80" s="7">
        <v>187671.01</v>
      </c>
      <c r="G80" s="45">
        <f t="shared" si="0"/>
        <v>93.83550500000001</v>
      </c>
    </row>
    <row r="81" spans="1:7" ht="12.75">
      <c r="A81" s="2"/>
      <c r="B81" s="2"/>
      <c r="C81" s="4" t="s">
        <v>136</v>
      </c>
      <c r="D81" s="5" t="s">
        <v>210</v>
      </c>
      <c r="E81" s="6">
        <v>205000</v>
      </c>
      <c r="F81" s="7">
        <v>121582</v>
      </c>
      <c r="G81" s="45">
        <f t="shared" si="0"/>
        <v>59.30829268292683</v>
      </c>
    </row>
    <row r="82" spans="1:7" ht="12.75">
      <c r="A82" s="2"/>
      <c r="B82" s="2"/>
      <c r="C82" s="4" t="s">
        <v>38</v>
      </c>
      <c r="D82" s="5" t="s">
        <v>23</v>
      </c>
      <c r="E82" s="6">
        <v>480000</v>
      </c>
      <c r="F82" s="7">
        <v>249767.86</v>
      </c>
      <c r="G82" s="45">
        <f aca="true" t="shared" si="1" ref="G82:G150">F82/E82*100</f>
        <v>52.034970833333325</v>
      </c>
    </row>
    <row r="83" spans="1:7" ht="12.75">
      <c r="A83" s="2"/>
      <c r="B83" s="2"/>
      <c r="C83" s="4" t="s">
        <v>39</v>
      </c>
      <c r="D83" s="5" t="s">
        <v>24</v>
      </c>
      <c r="E83" s="6">
        <v>40000</v>
      </c>
      <c r="F83" s="7">
        <v>22441.72</v>
      </c>
      <c r="G83" s="45">
        <f t="shared" si="1"/>
        <v>56.10430000000001</v>
      </c>
    </row>
    <row r="84" spans="1:7" ht="25.5">
      <c r="A84" s="2"/>
      <c r="B84" s="2"/>
      <c r="C84" s="4" t="s">
        <v>127</v>
      </c>
      <c r="D84" s="5" t="s">
        <v>83</v>
      </c>
      <c r="E84" s="6">
        <v>76000</v>
      </c>
      <c r="F84" s="7">
        <v>39912</v>
      </c>
      <c r="G84" s="45">
        <f t="shared" si="1"/>
        <v>52.515789473684215</v>
      </c>
    </row>
    <row r="85" spans="1:7" ht="12.75">
      <c r="A85" s="2"/>
      <c r="B85" s="2"/>
      <c r="C85" s="4" t="s">
        <v>40</v>
      </c>
      <c r="D85" s="5" t="s">
        <v>25</v>
      </c>
      <c r="E85" s="6">
        <v>70000</v>
      </c>
      <c r="F85" s="7">
        <v>31703.9</v>
      </c>
      <c r="G85" s="45">
        <f t="shared" si="1"/>
        <v>45.29128571428572</v>
      </c>
    </row>
    <row r="86" spans="1:7" ht="12.75">
      <c r="A86" s="2"/>
      <c r="B86" s="2"/>
      <c r="C86" s="21" t="s">
        <v>47</v>
      </c>
      <c r="D86" s="5" t="s">
        <v>32</v>
      </c>
      <c r="E86" s="6">
        <v>150000</v>
      </c>
      <c r="F86" s="7">
        <v>74701.89</v>
      </c>
      <c r="G86" s="45">
        <f t="shared" si="1"/>
        <v>49.80126</v>
      </c>
    </row>
    <row r="87" spans="1:7" ht="12.75">
      <c r="A87" s="2"/>
      <c r="B87" s="9"/>
      <c r="C87" s="81" t="s">
        <v>149</v>
      </c>
      <c r="D87" s="5" t="s">
        <v>95</v>
      </c>
      <c r="E87" s="6">
        <v>4000</v>
      </c>
      <c r="F87" s="7">
        <v>814.95</v>
      </c>
      <c r="G87" s="45">
        <f t="shared" si="1"/>
        <v>20.37375</v>
      </c>
    </row>
    <row r="88" spans="1:7" ht="12.75">
      <c r="A88" s="2"/>
      <c r="B88" s="9"/>
      <c r="C88" s="25" t="s">
        <v>111</v>
      </c>
      <c r="D88" s="52" t="s">
        <v>73</v>
      </c>
      <c r="E88" s="6">
        <v>83000</v>
      </c>
      <c r="F88" s="7">
        <v>43475.92</v>
      </c>
      <c r="G88" s="45">
        <f t="shared" si="1"/>
        <v>52.3806265060241</v>
      </c>
    </row>
    <row r="89" spans="1:7" ht="12.75">
      <c r="A89" s="2"/>
      <c r="B89" s="2"/>
      <c r="C89" s="22" t="s">
        <v>117</v>
      </c>
      <c r="D89" s="5" t="s">
        <v>77</v>
      </c>
      <c r="E89" s="6">
        <v>24760.41</v>
      </c>
      <c r="F89" s="7">
        <v>2652.69</v>
      </c>
      <c r="G89" s="45">
        <f t="shared" si="1"/>
        <v>10.71343325898077</v>
      </c>
    </row>
    <row r="90" spans="1:7" ht="12.75">
      <c r="A90" s="2"/>
      <c r="B90" s="2"/>
      <c r="C90" s="4" t="s">
        <v>50</v>
      </c>
      <c r="D90" s="5" t="s">
        <v>35</v>
      </c>
      <c r="E90" s="6">
        <v>3200</v>
      </c>
      <c r="F90" s="7">
        <v>1240</v>
      </c>
      <c r="G90" s="45">
        <f t="shared" si="1"/>
        <v>38.75</v>
      </c>
    </row>
    <row r="91" spans="1:7" ht="12.75">
      <c r="A91" s="2"/>
      <c r="B91" s="2"/>
      <c r="C91" s="4" t="s">
        <v>41</v>
      </c>
      <c r="D91" s="5" t="s">
        <v>26</v>
      </c>
      <c r="E91" s="6">
        <v>250000</v>
      </c>
      <c r="F91" s="7">
        <v>167704.61</v>
      </c>
      <c r="G91" s="45">
        <f t="shared" si="1"/>
        <v>67.08184399999999</v>
      </c>
    </row>
    <row r="92" spans="1:7" ht="25.5">
      <c r="A92" s="2"/>
      <c r="B92" s="2"/>
      <c r="C92" s="4" t="s">
        <v>128</v>
      </c>
      <c r="D92" s="5" t="s">
        <v>287</v>
      </c>
      <c r="E92" s="6">
        <v>21500</v>
      </c>
      <c r="F92" s="7">
        <v>10497.87</v>
      </c>
      <c r="G92" s="45">
        <f t="shared" si="1"/>
        <v>48.8273023255814</v>
      </c>
    </row>
    <row r="93" spans="1:7" ht="12.75">
      <c r="A93" s="2"/>
      <c r="B93" s="2"/>
      <c r="C93" s="4" t="s">
        <v>48</v>
      </c>
      <c r="D93" s="5" t="s">
        <v>33</v>
      </c>
      <c r="E93" s="6">
        <v>1200</v>
      </c>
      <c r="F93" s="7">
        <v>95</v>
      </c>
      <c r="G93" s="45">
        <f t="shared" si="1"/>
        <v>7.916666666666666</v>
      </c>
    </row>
    <row r="94" spans="1:7" ht="12.75">
      <c r="A94" s="2"/>
      <c r="B94" s="2"/>
      <c r="C94" s="4" t="s">
        <v>203</v>
      </c>
      <c r="D94" s="5" t="s">
        <v>205</v>
      </c>
      <c r="E94" s="6">
        <v>3000</v>
      </c>
      <c r="F94" s="7">
        <v>0</v>
      </c>
      <c r="G94" s="45">
        <f t="shared" si="1"/>
        <v>0</v>
      </c>
    </row>
    <row r="95" spans="1:7" ht="12.75">
      <c r="A95" s="2"/>
      <c r="B95" s="2"/>
      <c r="C95" s="4" t="s">
        <v>42</v>
      </c>
      <c r="D95" s="5" t="s">
        <v>27</v>
      </c>
      <c r="E95" s="6">
        <v>24000</v>
      </c>
      <c r="F95" s="7">
        <v>17</v>
      </c>
      <c r="G95" s="45">
        <f t="shared" si="1"/>
        <v>0.07083333333333333</v>
      </c>
    </row>
    <row r="96" spans="1:7" ht="25.5">
      <c r="A96" s="2"/>
      <c r="B96" s="2"/>
      <c r="C96" s="4" t="s">
        <v>45</v>
      </c>
      <c r="D96" s="5" t="s">
        <v>30</v>
      </c>
      <c r="E96" s="6">
        <v>69632</v>
      </c>
      <c r="F96" s="7">
        <v>52224</v>
      </c>
      <c r="G96" s="45">
        <f t="shared" si="1"/>
        <v>75</v>
      </c>
    </row>
    <row r="97" spans="1:7" ht="12.75">
      <c r="A97" s="2"/>
      <c r="B97" s="2"/>
      <c r="C97" s="4" t="s">
        <v>129</v>
      </c>
      <c r="D97" s="5" t="s">
        <v>61</v>
      </c>
      <c r="E97" s="6">
        <v>5000</v>
      </c>
      <c r="F97" s="7">
        <v>0</v>
      </c>
      <c r="G97" s="45">
        <f t="shared" si="1"/>
        <v>0</v>
      </c>
    </row>
    <row r="98" spans="1:7" ht="25.5">
      <c r="A98" s="2"/>
      <c r="B98" s="2"/>
      <c r="C98" s="4" t="s">
        <v>237</v>
      </c>
      <c r="D98" s="5" t="s">
        <v>238</v>
      </c>
      <c r="E98" s="6">
        <v>500</v>
      </c>
      <c r="F98" s="7">
        <v>236</v>
      </c>
      <c r="G98" s="45">
        <f t="shared" si="1"/>
        <v>47.199999999999996</v>
      </c>
    </row>
    <row r="99" spans="1:7" ht="23.25" customHeight="1">
      <c r="A99" s="2"/>
      <c r="B99" s="2"/>
      <c r="C99" s="4" t="s">
        <v>130</v>
      </c>
      <c r="D99" s="5" t="s">
        <v>84</v>
      </c>
      <c r="E99" s="6">
        <v>4200</v>
      </c>
      <c r="F99" s="7">
        <v>4031.18</v>
      </c>
      <c r="G99" s="45">
        <f t="shared" si="1"/>
        <v>95.98047619047618</v>
      </c>
    </row>
    <row r="100" spans="1:7" ht="17.25" customHeight="1">
      <c r="A100" s="2"/>
      <c r="B100" s="2"/>
      <c r="C100" s="4" t="s">
        <v>131</v>
      </c>
      <c r="D100" s="5" t="s">
        <v>85</v>
      </c>
      <c r="E100" s="6">
        <v>10000</v>
      </c>
      <c r="F100" s="7">
        <v>1819.59</v>
      </c>
      <c r="G100" s="45">
        <f t="shared" si="1"/>
        <v>18.195899999999998</v>
      </c>
    </row>
    <row r="101" spans="1:7" ht="25.5">
      <c r="A101" s="2"/>
      <c r="B101" s="2"/>
      <c r="C101" s="21" t="s">
        <v>51</v>
      </c>
      <c r="D101" s="5" t="s">
        <v>36</v>
      </c>
      <c r="E101" s="6">
        <v>40000</v>
      </c>
      <c r="F101" s="7">
        <v>24327.42</v>
      </c>
      <c r="G101" s="45">
        <f t="shared" si="1"/>
        <v>60.818549999999995</v>
      </c>
    </row>
    <row r="102" spans="1:7" ht="25.5">
      <c r="A102" s="2"/>
      <c r="B102" s="4" t="s">
        <v>132</v>
      </c>
      <c r="C102" s="4"/>
      <c r="D102" s="5" t="s">
        <v>86</v>
      </c>
      <c r="E102" s="6">
        <f>SUM(E103:E105)</f>
        <v>78000</v>
      </c>
      <c r="F102" s="6">
        <f>SUM(F103:F105)</f>
        <v>50524.94</v>
      </c>
      <c r="G102" s="45">
        <f t="shared" si="1"/>
        <v>64.7755641025641</v>
      </c>
    </row>
    <row r="103" spans="1:7" ht="12.75">
      <c r="A103" s="2"/>
      <c r="B103" s="2"/>
      <c r="C103" s="4" t="s">
        <v>239</v>
      </c>
      <c r="D103" s="5" t="s">
        <v>240</v>
      </c>
      <c r="E103" s="6">
        <v>3000</v>
      </c>
      <c r="F103" s="7">
        <v>0</v>
      </c>
      <c r="G103" s="45">
        <f t="shared" si="1"/>
        <v>0</v>
      </c>
    </row>
    <row r="104" spans="1:7" ht="12.75">
      <c r="A104" s="2"/>
      <c r="B104" s="2"/>
      <c r="C104" s="4" t="s">
        <v>47</v>
      </c>
      <c r="D104" s="5" t="s">
        <v>32</v>
      </c>
      <c r="E104" s="6">
        <v>25000</v>
      </c>
      <c r="F104" s="7">
        <v>14162.58</v>
      </c>
      <c r="G104" s="45">
        <f t="shared" si="1"/>
        <v>56.65032</v>
      </c>
    </row>
    <row r="105" spans="1:7" ht="12.75">
      <c r="A105" s="2"/>
      <c r="B105" s="2"/>
      <c r="C105" s="4" t="s">
        <v>41</v>
      </c>
      <c r="D105" s="5" t="s">
        <v>26</v>
      </c>
      <c r="E105" s="6">
        <v>50000</v>
      </c>
      <c r="F105" s="7">
        <v>36362.36</v>
      </c>
      <c r="G105" s="45">
        <f t="shared" si="1"/>
        <v>72.72472</v>
      </c>
    </row>
    <row r="106" spans="1:7" ht="25.5">
      <c r="A106" s="2"/>
      <c r="B106" s="4" t="s">
        <v>241</v>
      </c>
      <c r="C106" s="4"/>
      <c r="D106" s="5" t="s">
        <v>242</v>
      </c>
      <c r="E106" s="6">
        <f>SUM(E107:E116)</f>
        <v>315743</v>
      </c>
      <c r="F106" s="6">
        <f>SUM(F107:F116)</f>
        <v>162755.68</v>
      </c>
      <c r="G106" s="45">
        <f aca="true" t="shared" si="2" ref="G106:G116">F106/E106*100</f>
        <v>51.54688464985764</v>
      </c>
    </row>
    <row r="107" spans="1:7" ht="12.75">
      <c r="A107" s="2"/>
      <c r="B107" s="2"/>
      <c r="C107" s="4" t="s">
        <v>43</v>
      </c>
      <c r="D107" s="5" t="s">
        <v>28</v>
      </c>
      <c r="E107" s="6">
        <v>230000</v>
      </c>
      <c r="F107" s="7">
        <v>117741.01</v>
      </c>
      <c r="G107" s="45">
        <f t="shared" si="2"/>
        <v>51.19174347826087</v>
      </c>
    </row>
    <row r="108" spans="1:7" ht="12.75">
      <c r="A108" s="2"/>
      <c r="B108" s="2"/>
      <c r="C108" s="4" t="s">
        <v>44</v>
      </c>
      <c r="D108" s="5" t="s">
        <v>29</v>
      </c>
      <c r="E108" s="6">
        <v>18000</v>
      </c>
      <c r="F108" s="7">
        <v>16024.43</v>
      </c>
      <c r="G108" s="45">
        <f t="shared" si="2"/>
        <v>89.02461111111111</v>
      </c>
    </row>
    <row r="109" spans="1:7" ht="12.75">
      <c r="A109" s="2"/>
      <c r="B109" s="2"/>
      <c r="C109" s="4" t="s">
        <v>38</v>
      </c>
      <c r="D109" s="5" t="s">
        <v>23</v>
      </c>
      <c r="E109" s="6">
        <v>41000</v>
      </c>
      <c r="F109" s="7">
        <v>21407.8</v>
      </c>
      <c r="G109" s="45">
        <f t="shared" si="2"/>
        <v>52.214146341463405</v>
      </c>
    </row>
    <row r="110" spans="1:7" ht="12.75">
      <c r="A110" s="2"/>
      <c r="B110" s="2"/>
      <c r="C110" s="4" t="s">
        <v>39</v>
      </c>
      <c r="D110" s="5" t="s">
        <v>24</v>
      </c>
      <c r="E110" s="6">
        <v>5900</v>
      </c>
      <c r="F110" s="7">
        <v>3051.14</v>
      </c>
      <c r="G110" s="45">
        <f t="shared" si="2"/>
        <v>51.71423728813559</v>
      </c>
    </row>
    <row r="111" spans="1:7" ht="12.75">
      <c r="A111" s="2"/>
      <c r="B111" s="2"/>
      <c r="C111" s="4" t="s">
        <v>47</v>
      </c>
      <c r="D111" s="5" t="s">
        <v>32</v>
      </c>
      <c r="E111" s="6">
        <v>5000</v>
      </c>
      <c r="F111" s="7">
        <v>0</v>
      </c>
      <c r="G111" s="45">
        <f t="shared" si="2"/>
        <v>0</v>
      </c>
    </row>
    <row r="112" spans="1:7" ht="12.75">
      <c r="A112" s="2"/>
      <c r="B112" s="2"/>
      <c r="C112" s="4" t="s">
        <v>41</v>
      </c>
      <c r="D112" s="5" t="s">
        <v>26</v>
      </c>
      <c r="E112" s="6">
        <v>8000</v>
      </c>
      <c r="F112" s="7">
        <v>297.05</v>
      </c>
      <c r="G112" s="45">
        <f t="shared" si="2"/>
        <v>3.7131250000000007</v>
      </c>
    </row>
    <row r="113" spans="1:7" ht="25.5">
      <c r="A113" s="2"/>
      <c r="B113" s="2"/>
      <c r="C113" s="4" t="s">
        <v>128</v>
      </c>
      <c r="D113" s="5" t="s">
        <v>289</v>
      </c>
      <c r="E113" s="6">
        <v>1500</v>
      </c>
      <c r="F113" s="7">
        <v>0</v>
      </c>
      <c r="G113" s="45">
        <f t="shared" si="2"/>
        <v>0</v>
      </c>
    </row>
    <row r="114" spans="1:7" ht="12.75">
      <c r="A114" s="2"/>
      <c r="B114" s="2"/>
      <c r="C114" s="4" t="s">
        <v>48</v>
      </c>
      <c r="D114" s="5" t="s">
        <v>33</v>
      </c>
      <c r="E114" s="6">
        <v>300</v>
      </c>
      <c r="F114" s="7">
        <v>0</v>
      </c>
      <c r="G114" s="45">
        <f t="shared" si="2"/>
        <v>0</v>
      </c>
    </row>
    <row r="115" spans="1:7" ht="25.5">
      <c r="A115" s="2"/>
      <c r="B115" s="2"/>
      <c r="C115" s="4" t="s">
        <v>45</v>
      </c>
      <c r="D115" s="5" t="s">
        <v>30</v>
      </c>
      <c r="E115" s="6">
        <v>4743</v>
      </c>
      <c r="F115" s="7">
        <v>3557.25</v>
      </c>
      <c r="G115" s="45">
        <f t="shared" si="2"/>
        <v>75</v>
      </c>
    </row>
    <row r="116" spans="1:7" ht="25.5">
      <c r="A116" s="2"/>
      <c r="B116" s="2"/>
      <c r="C116" s="21" t="s">
        <v>51</v>
      </c>
      <c r="D116" s="5" t="s">
        <v>36</v>
      </c>
      <c r="E116" s="6">
        <v>1300</v>
      </c>
      <c r="F116" s="7">
        <v>677</v>
      </c>
      <c r="G116" s="45">
        <f t="shared" si="2"/>
        <v>52.07692307692307</v>
      </c>
    </row>
    <row r="117" spans="1:7" ht="12.75">
      <c r="A117" s="2"/>
      <c r="B117" s="4" t="s">
        <v>133</v>
      </c>
      <c r="C117" s="4"/>
      <c r="D117" s="5" t="s">
        <v>5</v>
      </c>
      <c r="E117" s="6">
        <f>SUM(E118:E123)</f>
        <v>107000</v>
      </c>
      <c r="F117" s="6">
        <f>SUM(F118:F123)</f>
        <v>49054.85999999999</v>
      </c>
      <c r="G117" s="45">
        <f t="shared" si="1"/>
        <v>45.84566355140186</v>
      </c>
    </row>
    <row r="118" spans="1:7" ht="12.75">
      <c r="A118" s="2"/>
      <c r="B118" s="2"/>
      <c r="C118" s="4" t="s">
        <v>46</v>
      </c>
      <c r="D118" s="5" t="s">
        <v>31</v>
      </c>
      <c r="E118" s="6">
        <v>48000</v>
      </c>
      <c r="F118" s="7">
        <v>25440</v>
      </c>
      <c r="G118" s="45">
        <f t="shared" si="1"/>
        <v>53</v>
      </c>
    </row>
    <row r="119" spans="1:7" ht="12.75">
      <c r="A119" s="2"/>
      <c r="B119" s="2"/>
      <c r="C119" s="4" t="s">
        <v>40</v>
      </c>
      <c r="D119" s="5" t="s">
        <v>25</v>
      </c>
      <c r="E119" s="6">
        <v>3000</v>
      </c>
      <c r="F119" s="7">
        <v>0</v>
      </c>
      <c r="G119" s="45">
        <f t="shared" si="1"/>
        <v>0</v>
      </c>
    </row>
    <row r="120" spans="1:7" ht="12.75">
      <c r="A120" s="2"/>
      <c r="B120" s="2"/>
      <c r="C120" s="4" t="s">
        <v>47</v>
      </c>
      <c r="D120" s="5" t="s">
        <v>32</v>
      </c>
      <c r="E120" s="6">
        <v>11000</v>
      </c>
      <c r="F120" s="7">
        <v>4427.12</v>
      </c>
      <c r="G120" s="45">
        <f t="shared" si="1"/>
        <v>40.246545454545455</v>
      </c>
    </row>
    <row r="121" spans="1:7" ht="12.75">
      <c r="A121" s="2"/>
      <c r="B121" s="2"/>
      <c r="C121" s="4" t="s">
        <v>41</v>
      </c>
      <c r="D121" s="5" t="s">
        <v>26</v>
      </c>
      <c r="E121" s="6">
        <v>28000</v>
      </c>
      <c r="F121" s="7">
        <v>13404.75</v>
      </c>
      <c r="G121" s="45">
        <f t="shared" si="1"/>
        <v>47.87410714285714</v>
      </c>
    </row>
    <row r="122" spans="1:7" ht="12.75">
      <c r="A122" s="2"/>
      <c r="B122" s="2"/>
      <c r="C122" s="4" t="s">
        <v>42</v>
      </c>
      <c r="D122" s="5" t="s">
        <v>27</v>
      </c>
      <c r="E122" s="6">
        <v>5000</v>
      </c>
      <c r="F122" s="7">
        <v>0</v>
      </c>
      <c r="G122" s="45">
        <f t="shared" si="1"/>
        <v>0</v>
      </c>
    </row>
    <row r="123" spans="1:7" ht="25.5">
      <c r="A123" s="2"/>
      <c r="B123" s="2"/>
      <c r="C123" s="4" t="s">
        <v>190</v>
      </c>
      <c r="D123" s="5" t="s">
        <v>193</v>
      </c>
      <c r="E123" s="6">
        <v>12000</v>
      </c>
      <c r="F123" s="7">
        <v>5782.99</v>
      </c>
      <c r="G123" s="45">
        <f t="shared" si="1"/>
        <v>48.191583333333334</v>
      </c>
    </row>
    <row r="124" spans="1:7" s="1" customFormat="1" ht="38.25">
      <c r="A124" s="14" t="s">
        <v>10</v>
      </c>
      <c r="B124" s="54"/>
      <c r="C124" s="14"/>
      <c r="D124" s="15" t="s">
        <v>11</v>
      </c>
      <c r="E124" s="16">
        <f>E125</f>
        <v>3553</v>
      </c>
      <c r="F124" s="16">
        <f>F125</f>
        <v>1480</v>
      </c>
      <c r="G124" s="18">
        <f t="shared" si="1"/>
        <v>41.65493948775683</v>
      </c>
    </row>
    <row r="125" spans="1:7" ht="25.5">
      <c r="A125" s="9"/>
      <c r="B125" s="25" t="s">
        <v>12</v>
      </c>
      <c r="C125" s="28"/>
      <c r="D125" s="5" t="s">
        <v>13</v>
      </c>
      <c r="E125" s="6">
        <f>E126</f>
        <v>3553</v>
      </c>
      <c r="F125" s="6">
        <f>F126</f>
        <v>1480</v>
      </c>
      <c r="G125" s="45">
        <f t="shared" si="1"/>
        <v>41.65493948775683</v>
      </c>
    </row>
    <row r="126" spans="1:7" ht="12.75">
      <c r="A126" s="9"/>
      <c r="B126" s="23"/>
      <c r="C126" s="78" t="s">
        <v>41</v>
      </c>
      <c r="D126" s="5" t="s">
        <v>26</v>
      </c>
      <c r="E126" s="6">
        <v>3553</v>
      </c>
      <c r="F126" s="7">
        <v>1480</v>
      </c>
      <c r="G126" s="45">
        <f t="shared" si="1"/>
        <v>41.65493948775683</v>
      </c>
    </row>
    <row r="127" spans="1:7" ht="25.5">
      <c r="A127" s="14" t="s">
        <v>134</v>
      </c>
      <c r="B127" s="14"/>
      <c r="C127" s="14"/>
      <c r="D127" s="15" t="s">
        <v>60</v>
      </c>
      <c r="E127" s="16">
        <f>E128+E131</f>
        <v>1323502</v>
      </c>
      <c r="F127" s="16">
        <f>F128+F131</f>
        <v>70809.51000000001</v>
      </c>
      <c r="G127" s="18">
        <f t="shared" si="1"/>
        <v>5.3501626744802815</v>
      </c>
    </row>
    <row r="128" spans="1:7" ht="12.75">
      <c r="A128" s="2"/>
      <c r="B128" s="4" t="s">
        <v>274</v>
      </c>
      <c r="C128" s="4"/>
      <c r="D128" s="5" t="s">
        <v>275</v>
      </c>
      <c r="E128" s="6">
        <f>SUM(E129:E130)</f>
        <v>50500</v>
      </c>
      <c r="F128" s="6">
        <f>SUM(F129:F130)</f>
        <v>8000</v>
      </c>
      <c r="G128" s="45">
        <f>F128/E128*100</f>
        <v>15.841584158415841</v>
      </c>
    </row>
    <row r="129" spans="1:7" ht="25.5">
      <c r="A129" s="2"/>
      <c r="B129" s="2"/>
      <c r="C129" s="4" t="s">
        <v>276</v>
      </c>
      <c r="D129" s="5" t="s">
        <v>279</v>
      </c>
      <c r="E129" s="6">
        <v>8000</v>
      </c>
      <c r="F129" s="7">
        <v>8000</v>
      </c>
      <c r="G129" s="45">
        <f>F129/E129*100</f>
        <v>100</v>
      </c>
    </row>
    <row r="130" spans="1:7" ht="38.25">
      <c r="A130" s="2"/>
      <c r="B130" s="2"/>
      <c r="C130" s="4" t="s">
        <v>277</v>
      </c>
      <c r="D130" s="5" t="s">
        <v>278</v>
      </c>
      <c r="E130" s="6">
        <v>42500</v>
      </c>
      <c r="F130" s="7">
        <v>0</v>
      </c>
      <c r="G130" s="45">
        <f>F130/E130*100</f>
        <v>0</v>
      </c>
    </row>
    <row r="131" spans="1:7" s="1" customFormat="1" ht="13.5" customHeight="1">
      <c r="A131" s="2"/>
      <c r="B131" s="4" t="s">
        <v>135</v>
      </c>
      <c r="C131" s="4"/>
      <c r="D131" s="5" t="s">
        <v>87</v>
      </c>
      <c r="E131" s="6">
        <f>SUM(E132:E141)</f>
        <v>1273002</v>
      </c>
      <c r="F131" s="6">
        <f>SUM(F132:F141)</f>
        <v>62809.51</v>
      </c>
      <c r="G131" s="45">
        <f t="shared" si="1"/>
        <v>4.9339678963583715</v>
      </c>
    </row>
    <row r="132" spans="1:7" ht="12.75">
      <c r="A132" s="2"/>
      <c r="B132" s="2"/>
      <c r="C132" s="4" t="s">
        <v>46</v>
      </c>
      <c r="D132" s="5" t="s">
        <v>31</v>
      </c>
      <c r="E132" s="6">
        <v>32500</v>
      </c>
      <c r="F132" s="7">
        <v>13907</v>
      </c>
      <c r="G132" s="45">
        <f t="shared" si="1"/>
        <v>42.79076923076923</v>
      </c>
    </row>
    <row r="133" spans="1:7" ht="12.75">
      <c r="A133" s="2"/>
      <c r="B133" s="2"/>
      <c r="C133" s="4" t="s">
        <v>38</v>
      </c>
      <c r="D133" s="5" t="s">
        <v>23</v>
      </c>
      <c r="E133" s="6">
        <v>760</v>
      </c>
      <c r="F133" s="7">
        <v>0</v>
      </c>
      <c r="G133" s="45">
        <f t="shared" si="1"/>
        <v>0</v>
      </c>
    </row>
    <row r="134" spans="1:7" s="1" customFormat="1" ht="15" customHeight="1">
      <c r="A134" s="2"/>
      <c r="B134" s="2"/>
      <c r="C134" s="4" t="s">
        <v>40</v>
      </c>
      <c r="D134" s="5" t="s">
        <v>25</v>
      </c>
      <c r="E134" s="6">
        <v>23000</v>
      </c>
      <c r="F134" s="7">
        <v>0</v>
      </c>
      <c r="G134" s="45">
        <f t="shared" si="1"/>
        <v>0</v>
      </c>
    </row>
    <row r="135" spans="1:7" ht="12.75">
      <c r="A135" s="2"/>
      <c r="B135" s="2"/>
      <c r="C135" s="21" t="s">
        <v>47</v>
      </c>
      <c r="D135" s="5" t="s">
        <v>32</v>
      </c>
      <c r="E135" s="6">
        <v>86000</v>
      </c>
      <c r="F135" s="7">
        <v>37463.65</v>
      </c>
      <c r="G135" s="45">
        <f t="shared" si="1"/>
        <v>43.562383720930235</v>
      </c>
    </row>
    <row r="136" spans="1:7" ht="12.75">
      <c r="A136" s="2"/>
      <c r="B136" s="9"/>
      <c r="C136" s="25" t="s">
        <v>111</v>
      </c>
      <c r="D136" s="52" t="s">
        <v>73</v>
      </c>
      <c r="E136" s="6">
        <v>3000</v>
      </c>
      <c r="F136" s="7">
        <v>220.49</v>
      </c>
      <c r="G136" s="45">
        <f t="shared" si="1"/>
        <v>7.349666666666667</v>
      </c>
    </row>
    <row r="137" spans="1:7" s="1" customFormat="1" ht="15.75" customHeight="1">
      <c r="A137" s="2"/>
      <c r="B137" s="2"/>
      <c r="C137" s="22" t="s">
        <v>117</v>
      </c>
      <c r="D137" s="5" t="s">
        <v>77</v>
      </c>
      <c r="E137" s="6">
        <v>33742</v>
      </c>
      <c r="F137" s="7">
        <v>79.95</v>
      </c>
      <c r="G137" s="45">
        <f t="shared" si="1"/>
        <v>0.23694505364234486</v>
      </c>
    </row>
    <row r="138" spans="1:7" ht="12.75">
      <c r="A138" s="2"/>
      <c r="B138" s="2"/>
      <c r="C138" s="4" t="s">
        <v>41</v>
      </c>
      <c r="D138" s="5" t="s">
        <v>26</v>
      </c>
      <c r="E138" s="6">
        <v>18000</v>
      </c>
      <c r="F138" s="7">
        <v>10732.52</v>
      </c>
      <c r="G138" s="45">
        <f t="shared" si="1"/>
        <v>59.62511111111112</v>
      </c>
    </row>
    <row r="139" spans="1:7" ht="25.5">
      <c r="A139" s="2"/>
      <c r="B139" s="2"/>
      <c r="C139" s="4" t="s">
        <v>128</v>
      </c>
      <c r="D139" s="5" t="s">
        <v>287</v>
      </c>
      <c r="E139" s="6">
        <v>1000</v>
      </c>
      <c r="F139" s="7">
        <v>405.9</v>
      </c>
      <c r="G139" s="45">
        <f t="shared" si="1"/>
        <v>40.589999999999996</v>
      </c>
    </row>
    <row r="140" spans="1:7" ht="12.75">
      <c r="A140" s="2"/>
      <c r="B140" s="2"/>
      <c r="C140" s="4" t="s">
        <v>42</v>
      </c>
      <c r="D140" s="5" t="s">
        <v>27</v>
      </c>
      <c r="E140" s="6">
        <v>5000</v>
      </c>
      <c r="F140" s="7">
        <v>0</v>
      </c>
      <c r="G140" s="45">
        <f t="shared" si="1"/>
        <v>0</v>
      </c>
    </row>
    <row r="141" spans="1:7" ht="25.5">
      <c r="A141" s="2"/>
      <c r="B141" s="2"/>
      <c r="C141" s="21" t="s">
        <v>121</v>
      </c>
      <c r="D141" s="52" t="s">
        <v>79</v>
      </c>
      <c r="E141" s="6">
        <v>1070000</v>
      </c>
      <c r="F141" s="7">
        <v>0</v>
      </c>
      <c r="G141" s="45">
        <f t="shared" si="1"/>
        <v>0</v>
      </c>
    </row>
    <row r="142" spans="1:7" ht="12.75">
      <c r="A142" s="14" t="s">
        <v>137</v>
      </c>
      <c r="B142" s="14"/>
      <c r="C142" s="14"/>
      <c r="D142" s="15" t="s">
        <v>88</v>
      </c>
      <c r="E142" s="16">
        <f>E143</f>
        <v>350000</v>
      </c>
      <c r="F142" s="16">
        <f>F143</f>
        <v>119100.23</v>
      </c>
      <c r="G142" s="18">
        <f t="shared" si="1"/>
        <v>34.02863714285714</v>
      </c>
    </row>
    <row r="143" spans="1:7" ht="38.25">
      <c r="A143" s="2"/>
      <c r="B143" s="4" t="s">
        <v>138</v>
      </c>
      <c r="C143" s="4"/>
      <c r="D143" s="5" t="s">
        <v>89</v>
      </c>
      <c r="E143" s="6">
        <f>SUM(E144:E144)</f>
        <v>350000</v>
      </c>
      <c r="F143" s="7">
        <f>SUM(F144:F144)</f>
        <v>119100.23</v>
      </c>
      <c r="G143" s="45">
        <f t="shared" si="1"/>
        <v>34.02863714285714</v>
      </c>
    </row>
    <row r="144" spans="1:7" ht="51">
      <c r="A144" s="2"/>
      <c r="B144" s="2"/>
      <c r="C144" s="4" t="s">
        <v>187</v>
      </c>
      <c r="D144" s="5" t="s">
        <v>296</v>
      </c>
      <c r="E144" s="6">
        <v>350000</v>
      </c>
      <c r="F144" s="7">
        <v>119100.23</v>
      </c>
      <c r="G144" s="45">
        <f t="shared" si="1"/>
        <v>34.02863714285714</v>
      </c>
    </row>
    <row r="145" spans="1:7" ht="12.75">
      <c r="A145" s="14" t="s">
        <v>139</v>
      </c>
      <c r="B145" s="14"/>
      <c r="C145" s="14"/>
      <c r="D145" s="15" t="s">
        <v>62</v>
      </c>
      <c r="E145" s="16">
        <f>E146</f>
        <v>580000</v>
      </c>
      <c r="F145" s="17">
        <f>F146</f>
        <v>0</v>
      </c>
      <c r="G145" s="18">
        <f t="shared" si="1"/>
        <v>0</v>
      </c>
    </row>
    <row r="146" spans="1:7" ht="12.75">
      <c r="A146" s="2"/>
      <c r="B146" s="4" t="s">
        <v>140</v>
      </c>
      <c r="C146" s="4"/>
      <c r="D146" s="5" t="s">
        <v>90</v>
      </c>
      <c r="E146" s="6">
        <f>E147</f>
        <v>580000</v>
      </c>
      <c r="F146" s="7">
        <v>0</v>
      </c>
      <c r="G146" s="45">
        <f t="shared" si="1"/>
        <v>0</v>
      </c>
    </row>
    <row r="147" spans="1:7" ht="12.75">
      <c r="A147" s="2"/>
      <c r="B147" s="2"/>
      <c r="C147" s="4" t="s">
        <v>141</v>
      </c>
      <c r="D147" s="5" t="s">
        <v>91</v>
      </c>
      <c r="E147" s="6">
        <v>580000</v>
      </c>
      <c r="F147" s="7">
        <v>0</v>
      </c>
      <c r="G147" s="45">
        <f t="shared" si="1"/>
        <v>0</v>
      </c>
    </row>
    <row r="148" spans="1:7" ht="12.75">
      <c r="A148" s="14" t="s">
        <v>142</v>
      </c>
      <c r="B148" s="14"/>
      <c r="C148" s="14"/>
      <c r="D148" s="15" t="s">
        <v>63</v>
      </c>
      <c r="E148" s="16">
        <f>E149+E168+E183+E199++E213+E216++E220+E267+E234+E243+E255</f>
        <v>37011492.52</v>
      </c>
      <c r="F148" s="16">
        <f>F149+F168+F183+F199++F213+F216++F220+F267+F234+F243+F255</f>
        <v>12443424.53</v>
      </c>
      <c r="G148" s="18">
        <f t="shared" si="1"/>
        <v>33.620434310439954</v>
      </c>
    </row>
    <row r="149" spans="1:7" ht="12.75">
      <c r="A149" s="2"/>
      <c r="B149" s="4" t="s">
        <v>143</v>
      </c>
      <c r="C149" s="4"/>
      <c r="D149" s="5" t="s">
        <v>64</v>
      </c>
      <c r="E149" s="6">
        <f>SUM(E150:E167)</f>
        <v>24971547.520000003</v>
      </c>
      <c r="F149" s="6">
        <f>SUM(F150:F167)</f>
        <v>6766367.8100000005</v>
      </c>
      <c r="G149" s="45">
        <f t="shared" si="1"/>
        <v>27.096309528196993</v>
      </c>
    </row>
    <row r="150" spans="1:7" ht="24" customHeight="1">
      <c r="A150" s="2"/>
      <c r="B150" s="2"/>
      <c r="C150" s="4" t="s">
        <v>145</v>
      </c>
      <c r="D150" s="5" t="s">
        <v>93</v>
      </c>
      <c r="E150" s="6">
        <v>500050</v>
      </c>
      <c r="F150" s="7">
        <v>244500.94</v>
      </c>
      <c r="G150" s="45">
        <f t="shared" si="1"/>
        <v>48.89529847015299</v>
      </c>
    </row>
    <row r="151" spans="1:7" ht="12.75">
      <c r="A151" s="2"/>
      <c r="B151" s="2"/>
      <c r="C151" s="4" t="s">
        <v>43</v>
      </c>
      <c r="D151" s="5" t="s">
        <v>28</v>
      </c>
      <c r="E151" s="6">
        <v>7933944</v>
      </c>
      <c r="F151" s="7">
        <v>3790508.35</v>
      </c>
      <c r="G151" s="45">
        <f aca="true" t="shared" si="3" ref="G151:G212">F151/E151*100</f>
        <v>47.77583948159957</v>
      </c>
    </row>
    <row r="152" spans="1:7" ht="12.75">
      <c r="A152" s="2"/>
      <c r="B152" s="2"/>
      <c r="C152" s="4" t="s">
        <v>44</v>
      </c>
      <c r="D152" s="5" t="s">
        <v>29</v>
      </c>
      <c r="E152" s="6">
        <v>537179</v>
      </c>
      <c r="F152" s="7">
        <v>517836.54</v>
      </c>
      <c r="G152" s="45">
        <f t="shared" si="3"/>
        <v>96.39925239073008</v>
      </c>
    </row>
    <row r="153" spans="1:7" ht="12.75">
      <c r="A153" s="2"/>
      <c r="B153" s="2"/>
      <c r="C153" s="4" t="s">
        <v>38</v>
      </c>
      <c r="D153" s="5" t="s">
        <v>23</v>
      </c>
      <c r="E153" s="6">
        <v>1501267</v>
      </c>
      <c r="F153" s="7">
        <v>747084.23</v>
      </c>
      <c r="G153" s="45">
        <f t="shared" si="3"/>
        <v>49.76358169466191</v>
      </c>
    </row>
    <row r="154" spans="1:7" ht="12.75">
      <c r="A154" s="2"/>
      <c r="B154" s="2"/>
      <c r="C154" s="4" t="s">
        <v>39</v>
      </c>
      <c r="D154" s="5" t="s">
        <v>24</v>
      </c>
      <c r="E154" s="6">
        <v>180000</v>
      </c>
      <c r="F154" s="7">
        <v>85128.59</v>
      </c>
      <c r="G154" s="45">
        <f t="shared" si="3"/>
        <v>47.293661111111106</v>
      </c>
    </row>
    <row r="155" spans="1:7" ht="16.5" customHeight="1">
      <c r="A155" s="2"/>
      <c r="B155" s="2"/>
      <c r="C155" s="21" t="s">
        <v>47</v>
      </c>
      <c r="D155" s="5" t="s">
        <v>32</v>
      </c>
      <c r="E155" s="6">
        <v>108480</v>
      </c>
      <c r="F155" s="7">
        <v>65140.91</v>
      </c>
      <c r="G155" s="45">
        <f t="shared" si="3"/>
        <v>60.048773967551625</v>
      </c>
    </row>
    <row r="156" spans="1:7" ht="12.75">
      <c r="A156" s="2"/>
      <c r="B156" s="9"/>
      <c r="C156" s="25" t="s">
        <v>146</v>
      </c>
      <c r="D156" s="52" t="s">
        <v>297</v>
      </c>
      <c r="E156" s="6">
        <v>41000</v>
      </c>
      <c r="F156" s="7">
        <v>2483.35</v>
      </c>
      <c r="G156" s="45">
        <f t="shared" si="3"/>
        <v>6.056951219512195</v>
      </c>
    </row>
    <row r="157" spans="1:7" ht="12.75">
      <c r="A157" s="2"/>
      <c r="B157" s="9"/>
      <c r="C157" s="25" t="s">
        <v>111</v>
      </c>
      <c r="D157" s="52" t="s">
        <v>73</v>
      </c>
      <c r="E157" s="6">
        <v>319508</v>
      </c>
      <c r="F157" s="7">
        <v>207059.81</v>
      </c>
      <c r="G157" s="45">
        <f t="shared" si="3"/>
        <v>64.80582958799154</v>
      </c>
    </row>
    <row r="158" spans="1:7" ht="12.75">
      <c r="A158" s="2"/>
      <c r="B158" s="2"/>
      <c r="C158" s="22" t="s">
        <v>117</v>
      </c>
      <c r="D158" s="5" t="s">
        <v>77</v>
      </c>
      <c r="E158" s="6">
        <v>384700</v>
      </c>
      <c r="F158" s="7">
        <v>22827.36</v>
      </c>
      <c r="G158" s="45">
        <f t="shared" si="3"/>
        <v>5.933808162204316</v>
      </c>
    </row>
    <row r="159" spans="1:7" ht="12.75">
      <c r="A159" s="2"/>
      <c r="B159" s="2"/>
      <c r="C159" s="4" t="s">
        <v>50</v>
      </c>
      <c r="D159" s="5" t="s">
        <v>35</v>
      </c>
      <c r="E159" s="6">
        <v>5700</v>
      </c>
      <c r="F159" s="7">
        <v>2333</v>
      </c>
      <c r="G159" s="45">
        <f t="shared" si="3"/>
        <v>40.929824561403514</v>
      </c>
    </row>
    <row r="160" spans="1:7" ht="12.75">
      <c r="A160" s="2"/>
      <c r="B160" s="2"/>
      <c r="C160" s="4" t="s">
        <v>41</v>
      </c>
      <c r="D160" s="5" t="s">
        <v>26</v>
      </c>
      <c r="E160" s="6">
        <v>132462</v>
      </c>
      <c r="F160" s="7">
        <v>56601.5</v>
      </c>
      <c r="G160" s="45">
        <f t="shared" si="3"/>
        <v>42.7303679545832</v>
      </c>
    </row>
    <row r="161" spans="1:7" ht="25.5">
      <c r="A161" s="2"/>
      <c r="B161" s="2"/>
      <c r="C161" s="4" t="s">
        <v>128</v>
      </c>
      <c r="D161" s="5" t="s">
        <v>287</v>
      </c>
      <c r="E161" s="6">
        <v>11900</v>
      </c>
      <c r="F161" s="7">
        <v>6186.91</v>
      </c>
      <c r="G161" s="45">
        <f t="shared" si="3"/>
        <v>51.99084033613445</v>
      </c>
    </row>
    <row r="162" spans="1:7" ht="12.75">
      <c r="A162" s="2"/>
      <c r="B162" s="2"/>
      <c r="C162" s="4" t="s">
        <v>42</v>
      </c>
      <c r="D162" s="5" t="s">
        <v>27</v>
      </c>
      <c r="E162" s="6">
        <v>26300</v>
      </c>
      <c r="F162" s="7">
        <v>560</v>
      </c>
      <c r="G162" s="45">
        <f t="shared" si="3"/>
        <v>2.129277566539924</v>
      </c>
    </row>
    <row r="163" spans="1:7" ht="25.5">
      <c r="A163" s="2"/>
      <c r="B163" s="2"/>
      <c r="C163" s="4" t="s">
        <v>45</v>
      </c>
      <c r="D163" s="5" t="s">
        <v>30</v>
      </c>
      <c r="E163" s="6">
        <v>409503</v>
      </c>
      <c r="F163" s="7">
        <v>307126</v>
      </c>
      <c r="G163" s="45">
        <f t="shared" si="3"/>
        <v>74.999694751931</v>
      </c>
    </row>
    <row r="164" spans="1:7" ht="25.5">
      <c r="A164" s="2"/>
      <c r="B164" s="2"/>
      <c r="C164" s="4" t="s">
        <v>51</v>
      </c>
      <c r="D164" s="5" t="s">
        <v>36</v>
      </c>
      <c r="E164" s="6">
        <v>2020</v>
      </c>
      <c r="F164" s="20">
        <v>1260</v>
      </c>
      <c r="G164" s="45">
        <f t="shared" si="3"/>
        <v>62.37623762376238</v>
      </c>
    </row>
    <row r="165" spans="1:7" ht="25.5">
      <c r="A165" s="2"/>
      <c r="B165" s="2"/>
      <c r="C165" s="21" t="s">
        <v>112</v>
      </c>
      <c r="D165" s="5" t="s">
        <v>74</v>
      </c>
      <c r="E165" s="6">
        <v>3945552.11</v>
      </c>
      <c r="F165" s="8">
        <v>708500.32</v>
      </c>
      <c r="G165" s="45">
        <f t="shared" si="3"/>
        <v>17.95693733721844</v>
      </c>
    </row>
    <row r="166" spans="1:7" ht="25.5">
      <c r="A166" s="2"/>
      <c r="B166" s="9"/>
      <c r="C166" s="24" t="s">
        <v>265</v>
      </c>
      <c r="D166" s="5" t="s">
        <v>74</v>
      </c>
      <c r="E166" s="6">
        <v>5476705.92</v>
      </c>
      <c r="F166" s="20">
        <v>984</v>
      </c>
      <c r="G166" s="45">
        <f t="shared" si="3"/>
        <v>0.017967004516466715</v>
      </c>
    </row>
    <row r="167" spans="1:7" ht="25.5">
      <c r="A167" s="2"/>
      <c r="B167" s="9"/>
      <c r="C167" s="25" t="s">
        <v>266</v>
      </c>
      <c r="D167" s="5" t="s">
        <v>74</v>
      </c>
      <c r="E167" s="6">
        <v>3455276.49</v>
      </c>
      <c r="F167" s="79">
        <v>246</v>
      </c>
      <c r="G167" s="45">
        <f t="shared" si="3"/>
        <v>0.007119546025099716</v>
      </c>
    </row>
    <row r="168" spans="1:7" ht="25.5">
      <c r="A168" s="2"/>
      <c r="B168" s="4" t="s">
        <v>147</v>
      </c>
      <c r="C168" s="22"/>
      <c r="D168" s="5" t="s">
        <v>94</v>
      </c>
      <c r="E168" s="6">
        <f>SUM(E169:E182)</f>
        <v>1576838</v>
      </c>
      <c r="F168" s="6">
        <f>SUM(F169:F182)</f>
        <v>796258.41</v>
      </c>
      <c r="G168" s="45">
        <f t="shared" si="3"/>
        <v>50.49716013946899</v>
      </c>
    </row>
    <row r="169" spans="1:7" ht="51">
      <c r="A169" s="2"/>
      <c r="B169" s="2"/>
      <c r="C169" s="22" t="s">
        <v>144</v>
      </c>
      <c r="D169" s="5" t="s">
        <v>92</v>
      </c>
      <c r="E169" s="6">
        <v>5000</v>
      </c>
      <c r="F169" s="7">
        <v>678.96</v>
      </c>
      <c r="G169" s="45">
        <f t="shared" si="3"/>
        <v>13.5792</v>
      </c>
    </row>
    <row r="170" spans="1:7" ht="25.5">
      <c r="A170" s="2"/>
      <c r="B170" s="2"/>
      <c r="C170" s="4" t="s">
        <v>145</v>
      </c>
      <c r="D170" s="5" t="s">
        <v>93</v>
      </c>
      <c r="E170" s="6">
        <v>61700</v>
      </c>
      <c r="F170" s="7">
        <v>32279.86</v>
      </c>
      <c r="G170" s="45">
        <f t="shared" si="3"/>
        <v>52.31743922204214</v>
      </c>
    </row>
    <row r="171" spans="1:7" ht="12.75">
      <c r="A171" s="2"/>
      <c r="B171" s="2"/>
      <c r="C171" s="4" t="s">
        <v>43</v>
      </c>
      <c r="D171" s="5" t="s">
        <v>28</v>
      </c>
      <c r="E171" s="6">
        <v>1068685</v>
      </c>
      <c r="F171" s="7">
        <v>501594.78</v>
      </c>
      <c r="G171" s="45">
        <f t="shared" si="3"/>
        <v>46.93569948113804</v>
      </c>
    </row>
    <row r="172" spans="1:7" ht="12.75">
      <c r="A172" s="2"/>
      <c r="B172" s="2"/>
      <c r="C172" s="4" t="s">
        <v>44</v>
      </c>
      <c r="D172" s="5" t="s">
        <v>29</v>
      </c>
      <c r="E172" s="6">
        <v>77710</v>
      </c>
      <c r="F172" s="7">
        <v>71586.08</v>
      </c>
      <c r="G172" s="45">
        <f t="shared" si="3"/>
        <v>92.11952129713036</v>
      </c>
    </row>
    <row r="173" spans="1:7" ht="12.75">
      <c r="A173" s="2"/>
      <c r="B173" s="2"/>
      <c r="C173" s="4" t="s">
        <v>38</v>
      </c>
      <c r="D173" s="5" t="s">
        <v>23</v>
      </c>
      <c r="E173" s="6">
        <v>203400</v>
      </c>
      <c r="F173" s="7">
        <v>97133.1</v>
      </c>
      <c r="G173" s="45">
        <f t="shared" si="3"/>
        <v>47.7547197640118</v>
      </c>
    </row>
    <row r="174" spans="1:7" ht="12.75">
      <c r="A174" s="2"/>
      <c r="B174" s="2"/>
      <c r="C174" s="4" t="s">
        <v>39</v>
      </c>
      <c r="D174" s="5" t="s">
        <v>24</v>
      </c>
      <c r="E174" s="6">
        <v>25000</v>
      </c>
      <c r="F174" s="7">
        <v>9730.8</v>
      </c>
      <c r="G174" s="45">
        <f t="shared" si="3"/>
        <v>38.923199999999994</v>
      </c>
    </row>
    <row r="175" spans="1:7" ht="12.75">
      <c r="A175" s="2"/>
      <c r="B175" s="2"/>
      <c r="C175" s="21" t="s">
        <v>47</v>
      </c>
      <c r="D175" s="5" t="s">
        <v>32</v>
      </c>
      <c r="E175" s="6">
        <v>9000</v>
      </c>
      <c r="F175" s="7">
        <v>1656.6</v>
      </c>
      <c r="G175" s="45">
        <f t="shared" si="3"/>
        <v>18.406666666666666</v>
      </c>
    </row>
    <row r="176" spans="1:7" ht="12.75">
      <c r="A176" s="2"/>
      <c r="B176" s="9"/>
      <c r="C176" s="25" t="s">
        <v>146</v>
      </c>
      <c r="D176" s="52" t="s">
        <v>297</v>
      </c>
      <c r="E176" s="6">
        <v>4500</v>
      </c>
      <c r="F176" s="7">
        <v>363.3</v>
      </c>
      <c r="G176" s="45">
        <f t="shared" si="3"/>
        <v>8.073333333333334</v>
      </c>
    </row>
    <row r="177" spans="1:7" ht="12.75">
      <c r="A177" s="2"/>
      <c r="B177" s="9"/>
      <c r="C177" s="25" t="s">
        <v>111</v>
      </c>
      <c r="D177" s="52" t="s">
        <v>73</v>
      </c>
      <c r="E177" s="6">
        <v>45931</v>
      </c>
      <c r="F177" s="7">
        <v>30832.42</v>
      </c>
      <c r="G177" s="45">
        <f t="shared" si="3"/>
        <v>67.12769153730595</v>
      </c>
    </row>
    <row r="178" spans="1:7" ht="12.75">
      <c r="A178" s="2"/>
      <c r="B178" s="9"/>
      <c r="C178" s="25" t="s">
        <v>117</v>
      </c>
      <c r="D178" s="5" t="s">
        <v>77</v>
      </c>
      <c r="E178" s="6">
        <v>3000</v>
      </c>
      <c r="F178" s="7">
        <v>98</v>
      </c>
      <c r="G178" s="45">
        <f t="shared" si="3"/>
        <v>3.266666666666666</v>
      </c>
    </row>
    <row r="179" spans="1:7" ht="12.75">
      <c r="A179" s="2"/>
      <c r="B179" s="2"/>
      <c r="C179" s="22" t="s">
        <v>50</v>
      </c>
      <c r="D179" s="5" t="s">
        <v>35</v>
      </c>
      <c r="E179" s="6">
        <v>850</v>
      </c>
      <c r="F179" s="7">
        <v>125</v>
      </c>
      <c r="G179" s="45">
        <f t="shared" si="3"/>
        <v>14.705882352941178</v>
      </c>
    </row>
    <row r="180" spans="1:7" ht="12.75">
      <c r="A180" s="2"/>
      <c r="B180" s="2"/>
      <c r="C180" s="4" t="s">
        <v>41</v>
      </c>
      <c r="D180" s="5" t="s">
        <v>26</v>
      </c>
      <c r="E180" s="6">
        <v>6050</v>
      </c>
      <c r="F180" s="7">
        <v>3406.26</v>
      </c>
      <c r="G180" s="45">
        <f t="shared" si="3"/>
        <v>56.301818181818184</v>
      </c>
    </row>
    <row r="181" spans="1:7" ht="12.75">
      <c r="A181" s="2"/>
      <c r="B181" s="2"/>
      <c r="C181" s="4" t="s">
        <v>42</v>
      </c>
      <c r="D181" s="5" t="s">
        <v>27</v>
      </c>
      <c r="E181" s="6">
        <v>3650</v>
      </c>
      <c r="F181" s="7">
        <v>0</v>
      </c>
      <c r="G181" s="45">
        <f t="shared" si="3"/>
        <v>0</v>
      </c>
    </row>
    <row r="182" spans="1:7" ht="25.5">
      <c r="A182" s="2"/>
      <c r="B182" s="2"/>
      <c r="C182" s="4" t="s">
        <v>45</v>
      </c>
      <c r="D182" s="5" t="s">
        <v>30</v>
      </c>
      <c r="E182" s="6">
        <v>62362</v>
      </c>
      <c r="F182" s="7">
        <v>46773.25</v>
      </c>
      <c r="G182" s="45">
        <f t="shared" si="3"/>
        <v>75.00280619608095</v>
      </c>
    </row>
    <row r="183" spans="1:7" ht="12.75">
      <c r="A183" s="2"/>
      <c r="B183" s="4" t="s">
        <v>148</v>
      </c>
      <c r="C183" s="4"/>
      <c r="D183" s="5" t="s">
        <v>65</v>
      </c>
      <c r="E183" s="6">
        <f>SUM(E184:E198)</f>
        <v>3834995</v>
      </c>
      <c r="F183" s="6">
        <f>SUM(F184:F198)</f>
        <v>1712628.1600000001</v>
      </c>
      <c r="G183" s="45">
        <f t="shared" si="3"/>
        <v>44.65789811981502</v>
      </c>
    </row>
    <row r="184" spans="1:7" ht="51">
      <c r="A184" s="2"/>
      <c r="B184" s="2"/>
      <c r="C184" s="4" t="s">
        <v>144</v>
      </c>
      <c r="D184" s="5" t="s">
        <v>92</v>
      </c>
      <c r="E184" s="6">
        <v>820000</v>
      </c>
      <c r="F184" s="7">
        <v>371942.24</v>
      </c>
      <c r="G184" s="45">
        <f t="shared" si="3"/>
        <v>45.358809756097564</v>
      </c>
    </row>
    <row r="185" spans="1:7" ht="25.5">
      <c r="A185" s="2"/>
      <c r="B185" s="2"/>
      <c r="C185" s="4" t="s">
        <v>145</v>
      </c>
      <c r="D185" s="5" t="s">
        <v>93</v>
      </c>
      <c r="E185" s="6">
        <v>93100</v>
      </c>
      <c r="F185" s="7">
        <v>48543.85</v>
      </c>
      <c r="G185" s="45">
        <f t="shared" si="3"/>
        <v>52.14162191192266</v>
      </c>
    </row>
    <row r="186" spans="1:7" ht="12.75">
      <c r="A186" s="2"/>
      <c r="B186" s="2"/>
      <c r="C186" s="4" t="s">
        <v>43</v>
      </c>
      <c r="D186" s="5" t="s">
        <v>28</v>
      </c>
      <c r="E186" s="6">
        <v>1788756</v>
      </c>
      <c r="F186" s="7">
        <v>842796.4</v>
      </c>
      <c r="G186" s="45">
        <f t="shared" si="3"/>
        <v>47.11634230716766</v>
      </c>
    </row>
    <row r="187" spans="1:7" ht="12.75">
      <c r="A187" s="2"/>
      <c r="B187" s="2"/>
      <c r="C187" s="4" t="s">
        <v>44</v>
      </c>
      <c r="D187" s="5" t="s">
        <v>29</v>
      </c>
      <c r="E187" s="6">
        <v>127036</v>
      </c>
      <c r="F187" s="7">
        <v>122291.58</v>
      </c>
      <c r="G187" s="45">
        <f t="shared" si="3"/>
        <v>96.26529487704273</v>
      </c>
    </row>
    <row r="188" spans="1:7" ht="12.75">
      <c r="A188" s="2"/>
      <c r="B188" s="2"/>
      <c r="C188" s="4" t="s">
        <v>38</v>
      </c>
      <c r="D188" s="5" t="s">
        <v>23</v>
      </c>
      <c r="E188" s="6">
        <v>342834</v>
      </c>
      <c r="F188" s="7">
        <v>167154.85</v>
      </c>
      <c r="G188" s="45">
        <f t="shared" si="3"/>
        <v>48.75678899992416</v>
      </c>
    </row>
    <row r="189" spans="1:7" ht="12.75">
      <c r="A189" s="2"/>
      <c r="B189" s="2"/>
      <c r="C189" s="4" t="s">
        <v>39</v>
      </c>
      <c r="D189" s="5" t="s">
        <v>24</v>
      </c>
      <c r="E189" s="6">
        <v>42236</v>
      </c>
      <c r="F189" s="7">
        <v>21102</v>
      </c>
      <c r="G189" s="45">
        <f t="shared" si="3"/>
        <v>49.96211762477507</v>
      </c>
    </row>
    <row r="190" spans="1:7" ht="12.75">
      <c r="A190" s="2"/>
      <c r="B190" s="2"/>
      <c r="C190" s="4" t="s">
        <v>47</v>
      </c>
      <c r="D190" s="5" t="s">
        <v>32</v>
      </c>
      <c r="E190" s="6">
        <v>15500</v>
      </c>
      <c r="F190" s="7">
        <v>5909.82</v>
      </c>
      <c r="G190" s="45">
        <f t="shared" si="3"/>
        <v>38.127870967741934</v>
      </c>
    </row>
    <row r="191" spans="1:7" ht="12.75">
      <c r="A191" s="2"/>
      <c r="B191" s="9"/>
      <c r="C191" s="25" t="s">
        <v>146</v>
      </c>
      <c r="D191" s="52" t="s">
        <v>297</v>
      </c>
      <c r="E191" s="6">
        <v>7500</v>
      </c>
      <c r="F191" s="7">
        <v>3000</v>
      </c>
      <c r="G191" s="45">
        <f t="shared" si="3"/>
        <v>40</v>
      </c>
    </row>
    <row r="192" spans="1:7" ht="12.75">
      <c r="A192" s="2"/>
      <c r="B192" s="9"/>
      <c r="C192" s="25" t="s">
        <v>111</v>
      </c>
      <c r="D192" s="52" t="s">
        <v>73</v>
      </c>
      <c r="E192" s="6">
        <v>67800</v>
      </c>
      <c r="F192" s="7">
        <v>39140.4</v>
      </c>
      <c r="G192" s="45">
        <f t="shared" si="3"/>
        <v>57.72920353982302</v>
      </c>
    </row>
    <row r="193" spans="1:7" ht="12.75">
      <c r="A193" s="2"/>
      <c r="B193" s="2"/>
      <c r="C193" s="22" t="s">
        <v>117</v>
      </c>
      <c r="D193" s="5" t="s">
        <v>77</v>
      </c>
      <c r="E193" s="6">
        <v>3000</v>
      </c>
      <c r="F193" s="7">
        <v>0</v>
      </c>
      <c r="G193" s="45">
        <f t="shared" si="3"/>
        <v>0</v>
      </c>
    </row>
    <row r="194" spans="1:7" ht="12.75">
      <c r="A194" s="2"/>
      <c r="B194" s="2"/>
      <c r="C194" s="4" t="s">
        <v>50</v>
      </c>
      <c r="D194" s="5" t="s">
        <v>35</v>
      </c>
      <c r="E194" s="6">
        <v>1400</v>
      </c>
      <c r="F194" s="7">
        <v>356</v>
      </c>
      <c r="G194" s="45">
        <f t="shared" si="3"/>
        <v>25.428571428571427</v>
      </c>
    </row>
    <row r="195" spans="1:7" ht="12.75">
      <c r="A195" s="2"/>
      <c r="B195" s="2"/>
      <c r="C195" s="4" t="s">
        <v>41</v>
      </c>
      <c r="D195" s="5" t="s">
        <v>26</v>
      </c>
      <c r="E195" s="6">
        <v>9000</v>
      </c>
      <c r="F195" s="7">
        <v>4761.77</v>
      </c>
      <c r="G195" s="45">
        <f t="shared" si="3"/>
        <v>52.90855555555556</v>
      </c>
    </row>
    <row r="196" spans="1:7" ht="12.75">
      <c r="A196" s="2"/>
      <c r="B196" s="2"/>
      <c r="C196" s="4" t="s">
        <v>42</v>
      </c>
      <c r="D196" s="5" t="s">
        <v>27</v>
      </c>
      <c r="E196" s="6">
        <v>2950</v>
      </c>
      <c r="F196" s="7">
        <v>0</v>
      </c>
      <c r="G196" s="45">
        <f t="shared" si="3"/>
        <v>0</v>
      </c>
    </row>
    <row r="197" spans="1:7" ht="25.5">
      <c r="A197" s="2"/>
      <c r="B197" s="2"/>
      <c r="C197" s="4" t="s">
        <v>45</v>
      </c>
      <c r="D197" s="5" t="s">
        <v>30</v>
      </c>
      <c r="E197" s="6">
        <v>113883</v>
      </c>
      <c r="F197" s="7">
        <v>85412.25</v>
      </c>
      <c r="G197" s="45">
        <f t="shared" si="3"/>
        <v>75</v>
      </c>
    </row>
    <row r="198" spans="1:7" ht="25.5">
      <c r="A198" s="2"/>
      <c r="B198" s="2"/>
      <c r="C198" s="4" t="s">
        <v>112</v>
      </c>
      <c r="D198" s="5" t="s">
        <v>74</v>
      </c>
      <c r="E198" s="6">
        <v>400000</v>
      </c>
      <c r="F198" s="7">
        <v>217</v>
      </c>
      <c r="G198" s="45">
        <f t="shared" si="3"/>
        <v>0.05425</v>
      </c>
    </row>
    <row r="199" spans="1:7" ht="12.75">
      <c r="A199" s="2"/>
      <c r="B199" s="4" t="s">
        <v>150</v>
      </c>
      <c r="C199" s="4"/>
      <c r="D199" s="5" t="s">
        <v>96</v>
      </c>
      <c r="E199" s="6">
        <f>SUM(E200:E212)</f>
        <v>2877292</v>
      </c>
      <c r="F199" s="6">
        <f>SUM(F200:F212)</f>
        <v>1427891.4899999998</v>
      </c>
      <c r="G199" s="45">
        <f t="shared" si="3"/>
        <v>49.62622806444392</v>
      </c>
    </row>
    <row r="200" spans="1:7" ht="25.5">
      <c r="A200" s="2"/>
      <c r="B200" s="2"/>
      <c r="C200" s="4" t="s">
        <v>145</v>
      </c>
      <c r="D200" s="5" t="s">
        <v>93</v>
      </c>
      <c r="E200" s="6">
        <v>103760</v>
      </c>
      <c r="F200" s="7">
        <v>46067.03</v>
      </c>
      <c r="G200" s="45">
        <f t="shared" si="3"/>
        <v>44.39767733230532</v>
      </c>
    </row>
    <row r="201" spans="1:7" ht="12.75">
      <c r="A201" s="2"/>
      <c r="B201" s="2"/>
      <c r="C201" s="4" t="s">
        <v>43</v>
      </c>
      <c r="D201" s="5" t="s">
        <v>28</v>
      </c>
      <c r="E201" s="6">
        <v>1991551</v>
      </c>
      <c r="F201" s="7">
        <v>929911.83</v>
      </c>
      <c r="G201" s="45">
        <f t="shared" si="3"/>
        <v>46.692845425500025</v>
      </c>
    </row>
    <row r="202" spans="1:7" ht="12.75">
      <c r="A202" s="2"/>
      <c r="B202" s="2"/>
      <c r="C202" s="4" t="s">
        <v>44</v>
      </c>
      <c r="D202" s="5" t="s">
        <v>29</v>
      </c>
      <c r="E202" s="6">
        <v>122852</v>
      </c>
      <c r="F202" s="7">
        <v>121676.68</v>
      </c>
      <c r="G202" s="45">
        <f t="shared" si="3"/>
        <v>99.04330413831276</v>
      </c>
    </row>
    <row r="203" spans="1:7" ht="12.75">
      <c r="A203" s="2"/>
      <c r="B203" s="2"/>
      <c r="C203" s="4" t="s">
        <v>38</v>
      </c>
      <c r="D203" s="5" t="s">
        <v>23</v>
      </c>
      <c r="E203" s="6">
        <v>403348</v>
      </c>
      <c r="F203" s="7">
        <v>181631.04</v>
      </c>
      <c r="G203" s="45">
        <f t="shared" si="3"/>
        <v>45.03085177067941</v>
      </c>
    </row>
    <row r="204" spans="1:7" ht="12.75">
      <c r="A204" s="2"/>
      <c r="B204" s="2"/>
      <c r="C204" s="4" t="s">
        <v>39</v>
      </c>
      <c r="D204" s="5" t="s">
        <v>24</v>
      </c>
      <c r="E204" s="6">
        <v>52857</v>
      </c>
      <c r="F204" s="7">
        <v>18716.89</v>
      </c>
      <c r="G204" s="45">
        <f t="shared" si="3"/>
        <v>35.41042813629226</v>
      </c>
    </row>
    <row r="205" spans="1:7" ht="12.75">
      <c r="A205" s="2"/>
      <c r="B205" s="2"/>
      <c r="C205" s="21" t="s">
        <v>47</v>
      </c>
      <c r="D205" s="5" t="s">
        <v>32</v>
      </c>
      <c r="E205" s="6">
        <v>11200</v>
      </c>
      <c r="F205" s="7">
        <v>2084.99</v>
      </c>
      <c r="G205" s="45">
        <f t="shared" si="3"/>
        <v>18.615982142857142</v>
      </c>
    </row>
    <row r="206" spans="1:7" ht="12.75">
      <c r="A206" s="2"/>
      <c r="B206" s="9"/>
      <c r="C206" s="25" t="s">
        <v>146</v>
      </c>
      <c r="D206" s="52" t="s">
        <v>297</v>
      </c>
      <c r="E206" s="6">
        <v>3500</v>
      </c>
      <c r="F206" s="7">
        <v>636</v>
      </c>
      <c r="G206" s="45">
        <f t="shared" si="3"/>
        <v>18.17142857142857</v>
      </c>
    </row>
    <row r="207" spans="1:7" ht="12.75">
      <c r="A207" s="2"/>
      <c r="B207" s="9"/>
      <c r="C207" s="25" t="s">
        <v>111</v>
      </c>
      <c r="D207" s="52" t="s">
        <v>73</v>
      </c>
      <c r="E207" s="6">
        <v>74700</v>
      </c>
      <c r="F207" s="7">
        <v>51085.65</v>
      </c>
      <c r="G207" s="45">
        <f t="shared" si="3"/>
        <v>68.38775100401607</v>
      </c>
    </row>
    <row r="208" spans="1:7" ht="12.75">
      <c r="A208" s="2"/>
      <c r="B208" s="9"/>
      <c r="C208" s="25" t="s">
        <v>117</v>
      </c>
      <c r="D208" s="5" t="s">
        <v>77</v>
      </c>
      <c r="E208" s="6">
        <v>2500</v>
      </c>
      <c r="F208" s="7">
        <v>0</v>
      </c>
      <c r="G208" s="45">
        <f t="shared" si="3"/>
        <v>0</v>
      </c>
    </row>
    <row r="209" spans="1:7" ht="12.75">
      <c r="A209" s="2"/>
      <c r="B209" s="2"/>
      <c r="C209" s="22" t="s">
        <v>50</v>
      </c>
      <c r="D209" s="5" t="s">
        <v>35</v>
      </c>
      <c r="E209" s="6">
        <v>1900</v>
      </c>
      <c r="F209" s="7">
        <v>260</v>
      </c>
      <c r="G209" s="45">
        <f t="shared" si="3"/>
        <v>13.684210526315791</v>
      </c>
    </row>
    <row r="210" spans="1:7" ht="12.75">
      <c r="A210" s="2"/>
      <c r="B210" s="2"/>
      <c r="C210" s="4" t="s">
        <v>41</v>
      </c>
      <c r="D210" s="5" t="s">
        <v>26</v>
      </c>
      <c r="E210" s="6">
        <v>11900</v>
      </c>
      <c r="F210" s="7">
        <v>7479.13</v>
      </c>
      <c r="G210" s="45">
        <f t="shared" si="3"/>
        <v>62.849831932773114</v>
      </c>
    </row>
    <row r="211" spans="1:7" ht="12.75">
      <c r="A211" s="2"/>
      <c r="B211" s="2"/>
      <c r="C211" s="4" t="s">
        <v>42</v>
      </c>
      <c r="D211" s="5" t="s">
        <v>27</v>
      </c>
      <c r="E211" s="6">
        <v>6100</v>
      </c>
      <c r="F211" s="7">
        <v>0</v>
      </c>
      <c r="G211" s="45">
        <f t="shared" si="3"/>
        <v>0</v>
      </c>
    </row>
    <row r="212" spans="1:7" ht="25.5">
      <c r="A212" s="2"/>
      <c r="B212" s="2"/>
      <c r="C212" s="4" t="s">
        <v>45</v>
      </c>
      <c r="D212" s="5" t="s">
        <v>30</v>
      </c>
      <c r="E212" s="6">
        <v>91124</v>
      </c>
      <c r="F212" s="7">
        <v>68342.25</v>
      </c>
      <c r="G212" s="45">
        <f t="shared" si="3"/>
        <v>74.99917694570037</v>
      </c>
    </row>
    <row r="213" spans="1:7" ht="12.75">
      <c r="A213" s="2"/>
      <c r="B213" s="4" t="s">
        <v>151</v>
      </c>
      <c r="C213" s="4"/>
      <c r="D213" s="5" t="s">
        <v>97</v>
      </c>
      <c r="E213" s="6">
        <f>SUM(E214:E215)</f>
        <v>181500</v>
      </c>
      <c r="F213" s="7">
        <f>SUM(F214:F215)</f>
        <v>99473.72</v>
      </c>
      <c r="G213" s="45">
        <f aca="true" t="shared" si="4" ref="G213:G276">F213/E213*100</f>
        <v>54.80645730027548</v>
      </c>
    </row>
    <row r="214" spans="1:7" ht="12.75">
      <c r="A214" s="2"/>
      <c r="B214" s="2"/>
      <c r="C214" s="4" t="s">
        <v>40</v>
      </c>
      <c r="D214" s="5" t="s">
        <v>25</v>
      </c>
      <c r="E214" s="6">
        <v>3000</v>
      </c>
      <c r="F214" s="7">
        <v>0</v>
      </c>
      <c r="G214" s="45">
        <f t="shared" si="4"/>
        <v>0</v>
      </c>
    </row>
    <row r="215" spans="1:7" ht="12.75">
      <c r="A215" s="2"/>
      <c r="B215" s="2"/>
      <c r="C215" s="4" t="s">
        <v>41</v>
      </c>
      <c r="D215" s="5" t="s">
        <v>26</v>
      </c>
      <c r="E215" s="6">
        <v>178500</v>
      </c>
      <c r="F215" s="7">
        <v>99473.72</v>
      </c>
      <c r="G215" s="45">
        <f t="shared" si="4"/>
        <v>55.72757422969188</v>
      </c>
    </row>
    <row r="216" spans="1:7" ht="12.75">
      <c r="A216" s="2"/>
      <c r="B216" s="4" t="s">
        <v>152</v>
      </c>
      <c r="C216" s="4"/>
      <c r="D216" s="5" t="s">
        <v>98</v>
      </c>
      <c r="E216" s="6">
        <f>SUM(E217:E219)</f>
        <v>84467</v>
      </c>
      <c r="F216" s="7">
        <f>SUM(F217:F219)</f>
        <v>24482.77</v>
      </c>
      <c r="G216" s="45">
        <f t="shared" si="4"/>
        <v>28.985011898137735</v>
      </c>
    </row>
    <row r="217" spans="1:7" ht="51">
      <c r="A217" s="2"/>
      <c r="B217" s="2"/>
      <c r="C217" s="4" t="s">
        <v>144</v>
      </c>
      <c r="D217" s="5" t="s">
        <v>92</v>
      </c>
      <c r="E217" s="6">
        <v>15096</v>
      </c>
      <c r="F217" s="7">
        <v>7548</v>
      </c>
      <c r="G217" s="45">
        <f t="shared" si="4"/>
        <v>50</v>
      </c>
    </row>
    <row r="218" spans="1:7" ht="12.75">
      <c r="A218" s="2"/>
      <c r="B218" s="2"/>
      <c r="C218" s="4" t="s">
        <v>41</v>
      </c>
      <c r="D218" s="5" t="s">
        <v>26</v>
      </c>
      <c r="E218" s="6">
        <v>55575</v>
      </c>
      <c r="F218" s="7">
        <v>9587.47</v>
      </c>
      <c r="G218" s="45">
        <f t="shared" si="4"/>
        <v>17.25140800719748</v>
      </c>
    </row>
    <row r="219" spans="1:7" ht="25.5">
      <c r="A219" s="2"/>
      <c r="B219" s="2"/>
      <c r="C219" s="4" t="s">
        <v>51</v>
      </c>
      <c r="D219" s="5" t="s">
        <v>36</v>
      </c>
      <c r="E219" s="6">
        <v>13796</v>
      </c>
      <c r="F219" s="7">
        <v>7347.3</v>
      </c>
      <c r="G219" s="45">
        <f t="shared" si="4"/>
        <v>53.25674108437228</v>
      </c>
    </row>
    <row r="220" spans="1:7" ht="12.75">
      <c r="A220" s="2"/>
      <c r="B220" s="4" t="s">
        <v>153</v>
      </c>
      <c r="C220" s="4"/>
      <c r="D220" s="5" t="s">
        <v>66</v>
      </c>
      <c r="E220" s="6">
        <f>SUM(E221:E233)</f>
        <v>2246371</v>
      </c>
      <c r="F220" s="6">
        <f>SUM(F221:F233)</f>
        <v>1055741.94</v>
      </c>
      <c r="G220" s="45">
        <f t="shared" si="4"/>
        <v>46.99766601331659</v>
      </c>
    </row>
    <row r="221" spans="1:7" ht="25.5">
      <c r="A221" s="2"/>
      <c r="B221" s="2"/>
      <c r="C221" s="4" t="s">
        <v>145</v>
      </c>
      <c r="D221" s="5" t="s">
        <v>93</v>
      </c>
      <c r="E221" s="6">
        <v>3660</v>
      </c>
      <c r="F221" s="7">
        <v>541.99</v>
      </c>
      <c r="G221" s="45">
        <f t="shared" si="4"/>
        <v>14.80846994535519</v>
      </c>
    </row>
    <row r="222" spans="1:7" ht="12.75">
      <c r="A222" s="2"/>
      <c r="B222" s="2"/>
      <c r="C222" s="4" t="s">
        <v>43</v>
      </c>
      <c r="D222" s="5" t="s">
        <v>28</v>
      </c>
      <c r="E222" s="6">
        <v>668180</v>
      </c>
      <c r="F222" s="7">
        <v>302677.37</v>
      </c>
      <c r="G222" s="45">
        <f t="shared" si="4"/>
        <v>45.29877727558442</v>
      </c>
    </row>
    <row r="223" spans="1:7" ht="12.75">
      <c r="A223" s="2"/>
      <c r="B223" s="2"/>
      <c r="C223" s="4" t="s">
        <v>44</v>
      </c>
      <c r="D223" s="5" t="s">
        <v>29</v>
      </c>
      <c r="E223" s="6">
        <v>52439</v>
      </c>
      <c r="F223" s="7">
        <v>43400.31</v>
      </c>
      <c r="G223" s="45">
        <f t="shared" si="4"/>
        <v>82.76342035507923</v>
      </c>
    </row>
    <row r="224" spans="1:7" ht="12.75">
      <c r="A224" s="2"/>
      <c r="B224" s="2"/>
      <c r="C224" s="4" t="s">
        <v>38</v>
      </c>
      <c r="D224" s="5" t="s">
        <v>23</v>
      </c>
      <c r="E224" s="6">
        <v>123528</v>
      </c>
      <c r="F224" s="7">
        <v>57565.33</v>
      </c>
      <c r="G224" s="45">
        <f t="shared" si="4"/>
        <v>46.60103782138463</v>
      </c>
    </row>
    <row r="225" spans="1:7" ht="12.75">
      <c r="A225" s="2"/>
      <c r="B225" s="2"/>
      <c r="C225" s="4" t="s">
        <v>39</v>
      </c>
      <c r="D225" s="5" t="s">
        <v>24</v>
      </c>
      <c r="E225" s="6">
        <v>17663</v>
      </c>
      <c r="F225" s="7">
        <v>6589.38</v>
      </c>
      <c r="G225" s="45">
        <f t="shared" si="4"/>
        <v>37.30612013814188</v>
      </c>
    </row>
    <row r="226" spans="1:7" ht="12.75">
      <c r="A226" s="2"/>
      <c r="B226" s="2"/>
      <c r="C226" s="4" t="s">
        <v>47</v>
      </c>
      <c r="D226" s="5" t="s">
        <v>32</v>
      </c>
      <c r="E226" s="6">
        <v>28632</v>
      </c>
      <c r="F226" s="7">
        <v>16556.46</v>
      </c>
      <c r="G226" s="45">
        <f t="shared" si="4"/>
        <v>57.82502095557418</v>
      </c>
    </row>
    <row r="227" spans="1:7" ht="12.75">
      <c r="A227" s="2"/>
      <c r="B227" s="2"/>
      <c r="C227" s="21" t="s">
        <v>149</v>
      </c>
      <c r="D227" s="5" t="s">
        <v>95</v>
      </c>
      <c r="E227" s="6">
        <v>1188450</v>
      </c>
      <c r="F227" s="7">
        <v>534069.37</v>
      </c>
      <c r="G227" s="45">
        <f t="shared" si="4"/>
        <v>44.93831208717236</v>
      </c>
    </row>
    <row r="228" spans="1:7" ht="12.75">
      <c r="A228" s="2"/>
      <c r="B228" s="9"/>
      <c r="C228" s="25" t="s">
        <v>111</v>
      </c>
      <c r="D228" s="52" t="s">
        <v>73</v>
      </c>
      <c r="E228" s="6">
        <v>114100</v>
      </c>
      <c r="F228" s="7">
        <v>64370.19</v>
      </c>
      <c r="G228" s="45">
        <f t="shared" si="4"/>
        <v>56.415591586327785</v>
      </c>
    </row>
    <row r="229" spans="1:7" ht="12.75">
      <c r="A229" s="2"/>
      <c r="B229" s="2"/>
      <c r="C229" s="22" t="s">
        <v>117</v>
      </c>
      <c r="D229" s="5" t="s">
        <v>77</v>
      </c>
      <c r="E229" s="6">
        <v>4300</v>
      </c>
      <c r="F229" s="7">
        <v>307.5</v>
      </c>
      <c r="G229" s="45">
        <f t="shared" si="4"/>
        <v>7.151162790697674</v>
      </c>
    </row>
    <row r="230" spans="1:7" ht="12.75">
      <c r="A230" s="2"/>
      <c r="B230" s="2"/>
      <c r="C230" s="4" t="s">
        <v>50</v>
      </c>
      <c r="D230" s="5" t="s">
        <v>35</v>
      </c>
      <c r="E230" s="6">
        <v>1150</v>
      </c>
      <c r="F230" s="7">
        <v>255</v>
      </c>
      <c r="G230" s="45">
        <f t="shared" si="4"/>
        <v>22.17391304347826</v>
      </c>
    </row>
    <row r="231" spans="1:7" ht="12.75">
      <c r="A231" s="2"/>
      <c r="B231" s="2"/>
      <c r="C231" s="4" t="s">
        <v>41</v>
      </c>
      <c r="D231" s="5" t="s">
        <v>26</v>
      </c>
      <c r="E231" s="6">
        <v>21758</v>
      </c>
      <c r="F231" s="7">
        <v>12943.79</v>
      </c>
      <c r="G231" s="45">
        <f t="shared" si="4"/>
        <v>59.48979685632872</v>
      </c>
    </row>
    <row r="232" spans="1:7" ht="25.5">
      <c r="A232" s="2"/>
      <c r="B232" s="2"/>
      <c r="C232" s="4" t="s">
        <v>45</v>
      </c>
      <c r="D232" s="5" t="s">
        <v>30</v>
      </c>
      <c r="E232" s="6">
        <v>21343</v>
      </c>
      <c r="F232" s="7">
        <v>16107.25</v>
      </c>
      <c r="G232" s="45">
        <f t="shared" si="4"/>
        <v>75.46853769385747</v>
      </c>
    </row>
    <row r="233" spans="1:7" ht="25.5">
      <c r="A233" s="2"/>
      <c r="B233" s="2"/>
      <c r="C233" s="4" t="s">
        <v>51</v>
      </c>
      <c r="D233" s="5" t="s">
        <v>36</v>
      </c>
      <c r="E233" s="6">
        <v>1168</v>
      </c>
      <c r="F233" s="7">
        <v>358</v>
      </c>
      <c r="G233" s="45">
        <f t="shared" si="4"/>
        <v>30.65068493150685</v>
      </c>
    </row>
    <row r="234" spans="1:7" ht="91.5" customHeight="1">
      <c r="A234" s="2"/>
      <c r="B234" s="21" t="s">
        <v>219</v>
      </c>
      <c r="C234" s="4"/>
      <c r="D234" s="5" t="s">
        <v>220</v>
      </c>
      <c r="E234" s="6">
        <f>SUM(E235:E242)</f>
        <v>79156</v>
      </c>
      <c r="F234" s="6">
        <f>SUM(F235:F242)</f>
        <v>40966.04</v>
      </c>
      <c r="G234" s="45">
        <f t="shared" si="4"/>
        <v>51.75354995199354</v>
      </c>
    </row>
    <row r="235" spans="1:7" ht="25.5">
      <c r="A235" s="9"/>
      <c r="B235" s="24"/>
      <c r="C235" s="11" t="s">
        <v>145</v>
      </c>
      <c r="D235" s="5" t="s">
        <v>93</v>
      </c>
      <c r="E235" s="6">
        <v>3304</v>
      </c>
      <c r="F235" s="7">
        <v>484.97</v>
      </c>
      <c r="G235" s="45">
        <f t="shared" si="4"/>
        <v>14.678268765133174</v>
      </c>
    </row>
    <row r="236" spans="1:7" ht="12.75">
      <c r="A236" s="9"/>
      <c r="B236" s="10"/>
      <c r="C236" s="11" t="s">
        <v>43</v>
      </c>
      <c r="D236" s="5" t="s">
        <v>28</v>
      </c>
      <c r="E236" s="6">
        <v>34389</v>
      </c>
      <c r="F236" s="7">
        <v>10198.06</v>
      </c>
      <c r="G236" s="45">
        <f t="shared" si="4"/>
        <v>29.655005961208524</v>
      </c>
    </row>
    <row r="237" spans="1:7" ht="12.75">
      <c r="A237" s="9"/>
      <c r="B237" s="10"/>
      <c r="C237" s="11" t="s">
        <v>44</v>
      </c>
      <c r="D237" s="5" t="s">
        <v>29</v>
      </c>
      <c r="E237" s="6">
        <v>22828</v>
      </c>
      <c r="F237" s="7">
        <v>22826.25</v>
      </c>
      <c r="G237" s="45">
        <f t="shared" si="4"/>
        <v>99.99233397581916</v>
      </c>
    </row>
    <row r="238" spans="1:7" s="1" customFormat="1" ht="15" customHeight="1">
      <c r="A238" s="9"/>
      <c r="B238" s="10"/>
      <c r="C238" s="11" t="s">
        <v>38</v>
      </c>
      <c r="D238" s="5" t="s">
        <v>23</v>
      </c>
      <c r="E238" s="6">
        <v>9742</v>
      </c>
      <c r="F238" s="7">
        <v>5605.51</v>
      </c>
      <c r="G238" s="45">
        <f t="shared" si="4"/>
        <v>57.539622254157266</v>
      </c>
    </row>
    <row r="239" spans="1:7" ht="12.75">
      <c r="A239" s="9"/>
      <c r="B239" s="10"/>
      <c r="C239" s="11" t="s">
        <v>39</v>
      </c>
      <c r="D239" s="5" t="s">
        <v>24</v>
      </c>
      <c r="E239" s="6">
        <v>1468</v>
      </c>
      <c r="F239" s="7">
        <v>726.25</v>
      </c>
      <c r="G239" s="45">
        <f t="shared" si="4"/>
        <v>49.47207084468665</v>
      </c>
    </row>
    <row r="240" spans="1:7" ht="12.75">
      <c r="A240" s="9"/>
      <c r="B240" s="10"/>
      <c r="C240" s="28" t="s">
        <v>47</v>
      </c>
      <c r="D240" s="5" t="s">
        <v>32</v>
      </c>
      <c r="E240" s="6">
        <v>3600</v>
      </c>
      <c r="F240" s="7">
        <v>0</v>
      </c>
      <c r="G240" s="45">
        <f t="shared" si="4"/>
        <v>0</v>
      </c>
    </row>
    <row r="241" spans="1:7" ht="12.75">
      <c r="A241" s="9"/>
      <c r="B241" s="10"/>
      <c r="C241" s="55" t="s">
        <v>146</v>
      </c>
      <c r="D241" s="52" t="s">
        <v>297</v>
      </c>
      <c r="E241" s="6">
        <v>3625</v>
      </c>
      <c r="F241" s="7">
        <v>1125</v>
      </c>
      <c r="G241" s="45">
        <f t="shared" si="4"/>
        <v>31.03448275862069</v>
      </c>
    </row>
    <row r="242" spans="1:7" ht="12.75">
      <c r="A242" s="9"/>
      <c r="B242" s="10"/>
      <c r="C242" s="53" t="s">
        <v>41</v>
      </c>
      <c r="D242" s="5" t="s">
        <v>26</v>
      </c>
      <c r="E242" s="6">
        <v>200</v>
      </c>
      <c r="F242" s="7">
        <v>0</v>
      </c>
      <c r="G242" s="45">
        <f t="shared" si="4"/>
        <v>0</v>
      </c>
    </row>
    <row r="243" spans="1:7" ht="51">
      <c r="A243" s="9"/>
      <c r="B243" s="25" t="s">
        <v>221</v>
      </c>
      <c r="C243" s="11"/>
      <c r="D243" s="5" t="s">
        <v>292</v>
      </c>
      <c r="E243" s="6">
        <f>SUM(E244:E254)</f>
        <v>674170</v>
      </c>
      <c r="F243" s="6">
        <f>SUM(F244:F254)</f>
        <v>309434.44</v>
      </c>
      <c r="G243" s="45">
        <f t="shared" si="4"/>
        <v>45.89857751012356</v>
      </c>
    </row>
    <row r="244" spans="1:7" ht="25.5">
      <c r="A244" s="2"/>
      <c r="B244" s="2"/>
      <c r="C244" s="4" t="s">
        <v>145</v>
      </c>
      <c r="D244" s="5" t="s">
        <v>93</v>
      </c>
      <c r="E244" s="6">
        <v>39300</v>
      </c>
      <c r="F244" s="7">
        <v>9011.59</v>
      </c>
      <c r="G244" s="45">
        <f t="shared" si="4"/>
        <v>22.93025445292621</v>
      </c>
    </row>
    <row r="245" spans="1:7" ht="12.75">
      <c r="A245" s="2"/>
      <c r="B245" s="2"/>
      <c r="C245" s="4" t="s">
        <v>43</v>
      </c>
      <c r="D245" s="5" t="s">
        <v>28</v>
      </c>
      <c r="E245" s="6">
        <v>410166</v>
      </c>
      <c r="F245" s="7">
        <v>153777.77</v>
      </c>
      <c r="G245" s="45">
        <f t="shared" si="4"/>
        <v>37.49159364745005</v>
      </c>
    </row>
    <row r="246" spans="1:7" ht="12.75">
      <c r="A246" s="2"/>
      <c r="B246" s="2"/>
      <c r="C246" s="4" t="s">
        <v>44</v>
      </c>
      <c r="D246" s="5" t="s">
        <v>29</v>
      </c>
      <c r="E246" s="6">
        <v>78242</v>
      </c>
      <c r="F246" s="7">
        <v>78239.06</v>
      </c>
      <c r="G246" s="45">
        <f t="shared" si="4"/>
        <v>99.9962424273408</v>
      </c>
    </row>
    <row r="247" spans="1:7" s="1" customFormat="1" ht="15" customHeight="1">
      <c r="A247" s="2"/>
      <c r="B247" s="2"/>
      <c r="C247" s="4" t="s">
        <v>38</v>
      </c>
      <c r="D247" s="5" t="s">
        <v>23</v>
      </c>
      <c r="E247" s="6">
        <v>85764</v>
      </c>
      <c r="F247" s="7">
        <v>40401.61</v>
      </c>
      <c r="G247" s="45">
        <f t="shared" si="4"/>
        <v>47.10788909099389</v>
      </c>
    </row>
    <row r="248" spans="1:7" ht="12.75">
      <c r="A248" s="2"/>
      <c r="B248" s="2"/>
      <c r="C248" s="4" t="s">
        <v>39</v>
      </c>
      <c r="D248" s="5" t="s">
        <v>24</v>
      </c>
      <c r="E248" s="6">
        <v>12011</v>
      </c>
      <c r="F248" s="7">
        <v>4125.83</v>
      </c>
      <c r="G248" s="45">
        <f t="shared" si="4"/>
        <v>34.350428773624174</v>
      </c>
    </row>
    <row r="249" spans="1:7" ht="12.75">
      <c r="A249" s="2"/>
      <c r="B249" s="2"/>
      <c r="C249" s="21" t="s">
        <v>47</v>
      </c>
      <c r="D249" s="5" t="s">
        <v>32</v>
      </c>
      <c r="E249" s="6">
        <v>12060</v>
      </c>
      <c r="F249" s="7">
        <v>4116.95</v>
      </c>
      <c r="G249" s="45">
        <f t="shared" si="4"/>
        <v>34.13723051409618</v>
      </c>
    </row>
    <row r="250" spans="1:7" ht="12.75">
      <c r="A250" s="2"/>
      <c r="B250" s="9"/>
      <c r="C250" s="25" t="s">
        <v>146</v>
      </c>
      <c r="D250" s="52" t="s">
        <v>297</v>
      </c>
      <c r="E250" s="6">
        <v>14445</v>
      </c>
      <c r="F250" s="7">
        <v>6089.75</v>
      </c>
      <c r="G250" s="45">
        <f t="shared" si="4"/>
        <v>42.15818622360678</v>
      </c>
    </row>
    <row r="251" spans="1:7" ht="12.75">
      <c r="A251" s="2"/>
      <c r="B251" s="9"/>
      <c r="C251" s="25" t="s">
        <v>111</v>
      </c>
      <c r="D251" s="52" t="s">
        <v>73</v>
      </c>
      <c r="E251" s="6">
        <v>3200</v>
      </c>
      <c r="F251" s="7">
        <v>2900</v>
      </c>
      <c r="G251" s="45">
        <f t="shared" si="4"/>
        <v>90.625</v>
      </c>
    </row>
    <row r="252" spans="1:7" ht="12.75">
      <c r="A252" s="2"/>
      <c r="B252" s="2"/>
      <c r="C252" s="22" t="s">
        <v>41</v>
      </c>
      <c r="D252" s="5" t="s">
        <v>26</v>
      </c>
      <c r="E252" s="6">
        <v>5000</v>
      </c>
      <c r="F252" s="7">
        <v>1095.13</v>
      </c>
      <c r="G252" s="45">
        <f t="shared" si="4"/>
        <v>21.902600000000003</v>
      </c>
    </row>
    <row r="253" spans="1:7" ht="12.75">
      <c r="A253" s="2"/>
      <c r="B253" s="2"/>
      <c r="C253" s="4" t="s">
        <v>42</v>
      </c>
      <c r="D253" s="5" t="s">
        <v>27</v>
      </c>
      <c r="E253" s="6">
        <v>1080</v>
      </c>
      <c r="F253" s="7">
        <v>0</v>
      </c>
      <c r="G253" s="45">
        <f t="shared" si="4"/>
        <v>0</v>
      </c>
    </row>
    <row r="254" spans="1:7" ht="25.5">
      <c r="A254" s="2"/>
      <c r="B254" s="2"/>
      <c r="C254" s="4" t="s">
        <v>45</v>
      </c>
      <c r="D254" s="5" t="s">
        <v>30</v>
      </c>
      <c r="E254" s="6">
        <v>12902</v>
      </c>
      <c r="F254" s="7">
        <v>9676.75</v>
      </c>
      <c r="G254" s="45">
        <f t="shared" si="4"/>
        <v>75.00193768407999</v>
      </c>
    </row>
    <row r="255" spans="1:7" ht="153.75" customHeight="1">
      <c r="A255" s="9"/>
      <c r="B255" s="25" t="s">
        <v>280</v>
      </c>
      <c r="C255" s="11"/>
      <c r="D255" s="5" t="s">
        <v>281</v>
      </c>
      <c r="E255" s="6">
        <f>SUM(E256:E266)</f>
        <v>230094</v>
      </c>
      <c r="F255" s="6">
        <f>SUM(F256:F266)</f>
        <v>47326.37</v>
      </c>
      <c r="G255" s="45">
        <f aca="true" t="shared" si="5" ref="G255:G266">F255/E255*100</f>
        <v>20.56827644354047</v>
      </c>
    </row>
    <row r="256" spans="1:7" ht="25.5">
      <c r="A256" s="2"/>
      <c r="B256" s="2"/>
      <c r="C256" s="4" t="s">
        <v>145</v>
      </c>
      <c r="D256" s="5" t="s">
        <v>93</v>
      </c>
      <c r="E256" s="6">
        <v>15039</v>
      </c>
      <c r="F256" s="7">
        <v>1705.09</v>
      </c>
      <c r="G256" s="45">
        <f t="shared" si="5"/>
        <v>11.337788416783031</v>
      </c>
    </row>
    <row r="257" spans="1:7" ht="12.75">
      <c r="A257" s="2"/>
      <c r="B257" s="2"/>
      <c r="C257" s="4" t="s">
        <v>43</v>
      </c>
      <c r="D257" s="5" t="s">
        <v>28</v>
      </c>
      <c r="E257" s="6">
        <v>157501</v>
      </c>
      <c r="F257" s="7">
        <v>34386.11</v>
      </c>
      <c r="G257" s="45">
        <f t="shared" si="5"/>
        <v>21.83231217579571</v>
      </c>
    </row>
    <row r="258" spans="1:7" s="1" customFormat="1" ht="15" customHeight="1">
      <c r="A258" s="2"/>
      <c r="B258" s="2"/>
      <c r="C258" s="4" t="s">
        <v>38</v>
      </c>
      <c r="D258" s="5" t="s">
        <v>23</v>
      </c>
      <c r="E258" s="6">
        <v>29408</v>
      </c>
      <c r="F258" s="7">
        <v>6044.21</v>
      </c>
      <c r="G258" s="45">
        <f t="shared" si="5"/>
        <v>20.552944776931447</v>
      </c>
    </row>
    <row r="259" spans="1:7" ht="12.75">
      <c r="A259" s="2"/>
      <c r="B259" s="2"/>
      <c r="C259" s="4" t="s">
        <v>39</v>
      </c>
      <c r="D259" s="5" t="s">
        <v>24</v>
      </c>
      <c r="E259" s="6">
        <v>4844</v>
      </c>
      <c r="F259" s="7">
        <v>792.23</v>
      </c>
      <c r="G259" s="45">
        <f t="shared" si="5"/>
        <v>16.35487200660611</v>
      </c>
    </row>
    <row r="260" spans="1:7" ht="12.75">
      <c r="A260" s="2"/>
      <c r="B260" s="2"/>
      <c r="C260" s="21" t="s">
        <v>47</v>
      </c>
      <c r="D260" s="5" t="s">
        <v>32</v>
      </c>
      <c r="E260" s="6">
        <v>4500</v>
      </c>
      <c r="F260" s="7">
        <v>0</v>
      </c>
      <c r="G260" s="45">
        <f t="shared" si="5"/>
        <v>0</v>
      </c>
    </row>
    <row r="261" spans="1:7" ht="12.75">
      <c r="A261" s="2"/>
      <c r="B261" s="9"/>
      <c r="C261" s="25" t="s">
        <v>146</v>
      </c>
      <c r="D261" s="52" t="s">
        <v>297</v>
      </c>
      <c r="E261" s="6">
        <v>5500</v>
      </c>
      <c r="F261" s="7">
        <v>152.07</v>
      </c>
      <c r="G261" s="45">
        <f t="shared" si="5"/>
        <v>2.7649090909090908</v>
      </c>
    </row>
    <row r="262" spans="1:7" ht="12.75">
      <c r="A262" s="2"/>
      <c r="B262" s="9"/>
      <c r="C262" s="25" t="s">
        <v>111</v>
      </c>
      <c r="D262" s="52" t="s">
        <v>73</v>
      </c>
      <c r="E262" s="6">
        <v>5023</v>
      </c>
      <c r="F262" s="7">
        <v>747.3</v>
      </c>
      <c r="G262" s="45">
        <f t="shared" si="5"/>
        <v>14.877563209237508</v>
      </c>
    </row>
    <row r="263" spans="1:7" ht="12.75">
      <c r="A263" s="2"/>
      <c r="B263" s="2"/>
      <c r="C263" s="22" t="s">
        <v>41</v>
      </c>
      <c r="D263" s="5" t="s">
        <v>26</v>
      </c>
      <c r="E263" s="6">
        <v>2851</v>
      </c>
      <c r="F263" s="7">
        <v>43.36</v>
      </c>
      <c r="G263" s="45">
        <f t="shared" si="5"/>
        <v>1.520869870220975</v>
      </c>
    </row>
    <row r="264" spans="1:7" ht="12.75">
      <c r="A264" s="2"/>
      <c r="B264" s="2"/>
      <c r="C264" s="22" t="s">
        <v>48</v>
      </c>
      <c r="D264" s="5" t="s">
        <v>33</v>
      </c>
      <c r="E264" s="6">
        <v>160</v>
      </c>
      <c r="F264" s="7">
        <v>0</v>
      </c>
      <c r="G264" s="45">
        <f t="shared" si="5"/>
        <v>0</v>
      </c>
    </row>
    <row r="265" spans="1:7" ht="12.75">
      <c r="A265" s="2"/>
      <c r="B265" s="2"/>
      <c r="C265" s="4" t="s">
        <v>42</v>
      </c>
      <c r="D265" s="5" t="s">
        <v>27</v>
      </c>
      <c r="E265" s="6">
        <v>660</v>
      </c>
      <c r="F265" s="7">
        <v>0</v>
      </c>
      <c r="G265" s="45">
        <f t="shared" si="5"/>
        <v>0</v>
      </c>
    </row>
    <row r="266" spans="1:7" ht="25.5">
      <c r="A266" s="2"/>
      <c r="B266" s="2"/>
      <c r="C266" s="4" t="s">
        <v>45</v>
      </c>
      <c r="D266" s="5" t="s">
        <v>30</v>
      </c>
      <c r="E266" s="6">
        <v>4608</v>
      </c>
      <c r="F266" s="7">
        <v>3456</v>
      </c>
      <c r="G266" s="45">
        <f t="shared" si="5"/>
        <v>75</v>
      </c>
    </row>
    <row r="267" spans="1:7" ht="12.75">
      <c r="A267" s="2"/>
      <c r="B267" s="4" t="s">
        <v>154</v>
      </c>
      <c r="C267" s="4"/>
      <c r="D267" s="5" t="s">
        <v>5</v>
      </c>
      <c r="E267" s="6">
        <f>SUM(E268:E284)</f>
        <v>255062</v>
      </c>
      <c r="F267" s="6">
        <f>SUM(F268:F284)</f>
        <v>162853.38</v>
      </c>
      <c r="G267" s="45">
        <f t="shared" si="4"/>
        <v>63.84854662787871</v>
      </c>
    </row>
    <row r="268" spans="1:7" ht="27.75" customHeight="1">
      <c r="A268" s="2"/>
      <c r="B268" s="2"/>
      <c r="C268" s="4" t="s">
        <v>145</v>
      </c>
      <c r="D268" s="5" t="s">
        <v>93</v>
      </c>
      <c r="E268" s="6">
        <v>300</v>
      </c>
      <c r="F268" s="7">
        <v>0</v>
      </c>
      <c r="G268" s="45">
        <f>F268/E268*100</f>
        <v>0</v>
      </c>
    </row>
    <row r="269" spans="1:7" ht="12.75">
      <c r="A269" s="2"/>
      <c r="B269" s="2"/>
      <c r="C269" s="4" t="s">
        <v>155</v>
      </c>
      <c r="D269" s="5" t="s">
        <v>99</v>
      </c>
      <c r="E269" s="6">
        <v>62000</v>
      </c>
      <c r="F269" s="7">
        <v>38560</v>
      </c>
      <c r="G269" s="45">
        <f t="shared" si="4"/>
        <v>62.193548387096776</v>
      </c>
    </row>
    <row r="270" spans="1:7" ht="12.75">
      <c r="A270" s="2"/>
      <c r="B270" s="2"/>
      <c r="C270" s="4" t="s">
        <v>43</v>
      </c>
      <c r="D270" s="5" t="s">
        <v>28</v>
      </c>
      <c r="E270" s="6">
        <v>44000</v>
      </c>
      <c r="F270" s="7">
        <v>22220</v>
      </c>
      <c r="G270" s="45">
        <f>F270/E270*100</f>
        <v>50.5</v>
      </c>
    </row>
    <row r="271" spans="1:7" ht="12.75">
      <c r="A271" s="2"/>
      <c r="B271" s="2"/>
      <c r="C271" s="4" t="s">
        <v>44</v>
      </c>
      <c r="D271" s="5" t="s">
        <v>29</v>
      </c>
      <c r="E271" s="6">
        <v>3515</v>
      </c>
      <c r="F271" s="7">
        <v>3475.14</v>
      </c>
      <c r="G271" s="45">
        <f>F271/E271*100</f>
        <v>98.8660028449502</v>
      </c>
    </row>
    <row r="272" spans="1:7" s="1" customFormat="1" ht="15" customHeight="1">
      <c r="A272" s="2"/>
      <c r="B272" s="2"/>
      <c r="C272" s="4" t="s">
        <v>38</v>
      </c>
      <c r="D272" s="5" t="s">
        <v>23</v>
      </c>
      <c r="E272" s="6">
        <v>8220</v>
      </c>
      <c r="F272" s="7">
        <v>4416.99</v>
      </c>
      <c r="G272" s="45">
        <f>F272/E272*100</f>
        <v>53.73467153284671</v>
      </c>
    </row>
    <row r="273" spans="1:7" ht="12.75">
      <c r="A273" s="2"/>
      <c r="B273" s="2"/>
      <c r="C273" s="4" t="s">
        <v>224</v>
      </c>
      <c r="D273" s="5" t="s">
        <v>228</v>
      </c>
      <c r="E273" s="6">
        <v>172.43</v>
      </c>
      <c r="F273" s="7">
        <v>172.42</v>
      </c>
      <c r="G273" s="45">
        <f>F273/E273*100</f>
        <v>99.99420054514874</v>
      </c>
    </row>
    <row r="274" spans="1:7" ht="12.75">
      <c r="A274" s="2"/>
      <c r="B274" s="2"/>
      <c r="C274" s="4" t="s">
        <v>39</v>
      </c>
      <c r="D274" s="5" t="s">
        <v>24</v>
      </c>
      <c r="E274" s="6">
        <v>1170</v>
      </c>
      <c r="F274" s="7">
        <v>629.53</v>
      </c>
      <c r="G274" s="45">
        <f>F274/E274*100</f>
        <v>53.80598290598291</v>
      </c>
    </row>
    <row r="275" spans="1:7" ht="12.75">
      <c r="A275" s="2"/>
      <c r="B275" s="2"/>
      <c r="C275" s="4" t="s">
        <v>225</v>
      </c>
      <c r="D275" s="5" t="s">
        <v>24</v>
      </c>
      <c r="E275" s="6">
        <v>24.57</v>
      </c>
      <c r="F275" s="7">
        <v>24.57</v>
      </c>
      <c r="G275" s="45">
        <f t="shared" si="4"/>
        <v>100</v>
      </c>
    </row>
    <row r="276" spans="1:7" ht="12.75">
      <c r="A276" s="2"/>
      <c r="B276" s="2"/>
      <c r="C276" s="4" t="s">
        <v>156</v>
      </c>
      <c r="D276" s="5" t="s">
        <v>25</v>
      </c>
      <c r="E276" s="6">
        <v>4803</v>
      </c>
      <c r="F276" s="7">
        <v>4803</v>
      </c>
      <c r="G276" s="45">
        <f t="shared" si="4"/>
        <v>100</v>
      </c>
    </row>
    <row r="277" spans="1:7" s="1" customFormat="1" ht="15" customHeight="1">
      <c r="A277" s="2"/>
      <c r="B277" s="2"/>
      <c r="C277" s="4" t="s">
        <v>47</v>
      </c>
      <c r="D277" s="5" t="s">
        <v>32</v>
      </c>
      <c r="E277" s="6">
        <v>16500</v>
      </c>
      <c r="F277" s="7">
        <v>9229.67</v>
      </c>
      <c r="G277" s="45">
        <f aca="true" t="shared" si="6" ref="G277:G301">F277/E277*100</f>
        <v>55.93739393939394</v>
      </c>
    </row>
    <row r="278" spans="1:7" s="1" customFormat="1" ht="15" customHeight="1">
      <c r="A278" s="2"/>
      <c r="B278" s="2"/>
      <c r="C278" s="4" t="s">
        <v>117</v>
      </c>
      <c r="D278" s="5" t="s">
        <v>77</v>
      </c>
      <c r="E278" s="6">
        <v>7000</v>
      </c>
      <c r="F278" s="7">
        <v>4219.5</v>
      </c>
      <c r="G278" s="45">
        <f t="shared" si="6"/>
        <v>60.278571428571425</v>
      </c>
    </row>
    <row r="279" spans="1:7" s="1" customFormat="1" ht="15" customHeight="1">
      <c r="A279" s="2"/>
      <c r="B279" s="2"/>
      <c r="C279" s="4" t="s">
        <v>41</v>
      </c>
      <c r="D279" s="5" t="s">
        <v>26</v>
      </c>
      <c r="E279" s="6">
        <v>4000</v>
      </c>
      <c r="F279" s="7">
        <v>1298.88</v>
      </c>
      <c r="G279" s="45">
        <f t="shared" si="6"/>
        <v>32.472</v>
      </c>
    </row>
    <row r="280" spans="1:7" s="1" customFormat="1" ht="12.75">
      <c r="A280" s="2"/>
      <c r="B280" s="2"/>
      <c r="C280" s="4" t="s">
        <v>48</v>
      </c>
      <c r="D280" s="5" t="s">
        <v>33</v>
      </c>
      <c r="E280" s="6">
        <v>500</v>
      </c>
      <c r="F280" s="7">
        <v>30</v>
      </c>
      <c r="G280" s="45">
        <f t="shared" si="6"/>
        <v>6</v>
      </c>
    </row>
    <row r="281" spans="1:7" s="1" customFormat="1" ht="12.75">
      <c r="A281" s="2"/>
      <c r="B281" s="2"/>
      <c r="C281" s="4" t="s">
        <v>42</v>
      </c>
      <c r="D281" s="5" t="s">
        <v>27</v>
      </c>
      <c r="E281" s="6">
        <v>4000</v>
      </c>
      <c r="F281" s="7">
        <v>0</v>
      </c>
      <c r="G281" s="45">
        <f t="shared" si="6"/>
        <v>0</v>
      </c>
    </row>
    <row r="282" spans="1:7" s="1" customFormat="1" ht="25.5">
      <c r="A282" s="2"/>
      <c r="B282" s="2"/>
      <c r="C282" s="4" t="s">
        <v>45</v>
      </c>
      <c r="D282" s="5" t="s">
        <v>30</v>
      </c>
      <c r="E282" s="6">
        <v>97337</v>
      </c>
      <c r="F282" s="7">
        <v>73004.25</v>
      </c>
      <c r="G282" s="45">
        <f t="shared" si="6"/>
        <v>75.00154103783761</v>
      </c>
    </row>
    <row r="283" spans="1:7" ht="25.5">
      <c r="A283" s="2"/>
      <c r="B283" s="2"/>
      <c r="C283" s="4" t="s">
        <v>237</v>
      </c>
      <c r="D283" s="5" t="s">
        <v>238</v>
      </c>
      <c r="E283" s="6">
        <v>770</v>
      </c>
      <c r="F283" s="7">
        <v>384</v>
      </c>
      <c r="G283" s="45">
        <f t="shared" si="6"/>
        <v>49.87012987012987</v>
      </c>
    </row>
    <row r="284" spans="1:7" ht="25.5">
      <c r="A284" s="2"/>
      <c r="B284" s="2"/>
      <c r="C284" s="4" t="s">
        <v>196</v>
      </c>
      <c r="D284" s="5" t="s">
        <v>243</v>
      </c>
      <c r="E284" s="6">
        <v>750</v>
      </c>
      <c r="F284" s="7">
        <v>385.43</v>
      </c>
      <c r="G284" s="45">
        <f t="shared" si="6"/>
        <v>51.39066666666666</v>
      </c>
    </row>
    <row r="285" spans="1:7" s="1" customFormat="1" ht="12.75">
      <c r="A285" s="14" t="s">
        <v>14</v>
      </c>
      <c r="B285" s="14"/>
      <c r="C285" s="14"/>
      <c r="D285" s="15" t="s">
        <v>15</v>
      </c>
      <c r="E285" s="16">
        <f>E286+E288+E297</f>
        <v>214000</v>
      </c>
      <c r="F285" s="16">
        <f>F286+F288+F297</f>
        <v>114502.65000000001</v>
      </c>
      <c r="G285" s="18">
        <f t="shared" si="6"/>
        <v>53.50591121495327</v>
      </c>
    </row>
    <row r="286" spans="1:7" s="1" customFormat="1" ht="12.75">
      <c r="A286" s="2"/>
      <c r="B286" s="4" t="s">
        <v>157</v>
      </c>
      <c r="C286" s="4"/>
      <c r="D286" s="5" t="s">
        <v>234</v>
      </c>
      <c r="E286" s="6">
        <f>SUM(E287:E287)</f>
        <v>13000</v>
      </c>
      <c r="F286" s="6">
        <f>SUM(F287:F287)</f>
        <v>12500</v>
      </c>
      <c r="G286" s="45">
        <f t="shared" si="6"/>
        <v>96.15384615384616</v>
      </c>
    </row>
    <row r="287" spans="1:7" ht="12.75">
      <c r="A287" s="2"/>
      <c r="B287" s="2"/>
      <c r="C287" s="4" t="s">
        <v>41</v>
      </c>
      <c r="D287" s="5" t="s">
        <v>26</v>
      </c>
      <c r="E287" s="6">
        <v>13000</v>
      </c>
      <c r="F287" s="7">
        <v>12500</v>
      </c>
      <c r="G287" s="45">
        <f t="shared" si="6"/>
        <v>96.15384615384616</v>
      </c>
    </row>
    <row r="288" spans="1:7" ht="12.75">
      <c r="A288" s="2"/>
      <c r="B288" s="4" t="s">
        <v>158</v>
      </c>
      <c r="C288" s="4"/>
      <c r="D288" s="5" t="s">
        <v>100</v>
      </c>
      <c r="E288" s="6">
        <f>SUM(E289:E296)</f>
        <v>188000</v>
      </c>
      <c r="F288" s="7">
        <f>SUM(F289:F296)</f>
        <v>89002.65000000001</v>
      </c>
      <c r="G288" s="45">
        <f t="shared" si="6"/>
        <v>47.34183510638299</v>
      </c>
    </row>
    <row r="289" spans="1:7" ht="38.25">
      <c r="A289" s="2"/>
      <c r="B289" s="2"/>
      <c r="C289" s="4" t="s">
        <v>159</v>
      </c>
      <c r="D289" s="5" t="s">
        <v>101</v>
      </c>
      <c r="E289" s="6">
        <v>106000</v>
      </c>
      <c r="F289" s="7">
        <v>57000</v>
      </c>
      <c r="G289" s="45">
        <f t="shared" si="6"/>
        <v>53.77358490566038</v>
      </c>
    </row>
    <row r="290" spans="1:7" ht="12.75">
      <c r="A290" s="2"/>
      <c r="B290" s="2"/>
      <c r="C290" s="4" t="s">
        <v>38</v>
      </c>
      <c r="D290" s="5" t="s">
        <v>23</v>
      </c>
      <c r="E290" s="6">
        <v>3500</v>
      </c>
      <c r="F290" s="7">
        <v>1417.75</v>
      </c>
      <c r="G290" s="45">
        <f t="shared" si="6"/>
        <v>40.50714285714286</v>
      </c>
    </row>
    <row r="291" spans="1:7" ht="12.75">
      <c r="A291" s="2"/>
      <c r="B291" s="2"/>
      <c r="C291" s="4" t="s">
        <v>39</v>
      </c>
      <c r="D291" s="5" t="s">
        <v>24</v>
      </c>
      <c r="E291" s="6">
        <v>400</v>
      </c>
      <c r="F291" s="7">
        <v>0</v>
      </c>
      <c r="G291" s="45">
        <f t="shared" si="6"/>
        <v>0</v>
      </c>
    </row>
    <row r="292" spans="1:7" ht="12.75">
      <c r="A292" s="2"/>
      <c r="B292" s="2"/>
      <c r="C292" s="4" t="s">
        <v>40</v>
      </c>
      <c r="D292" s="5" t="s">
        <v>25</v>
      </c>
      <c r="E292" s="6">
        <v>40500</v>
      </c>
      <c r="F292" s="7">
        <v>11820</v>
      </c>
      <c r="G292" s="45">
        <f t="shared" si="6"/>
        <v>29.185185185185187</v>
      </c>
    </row>
    <row r="293" spans="1:7" ht="12.75">
      <c r="A293" s="2"/>
      <c r="B293" s="2"/>
      <c r="C293" s="4" t="s">
        <v>47</v>
      </c>
      <c r="D293" s="5" t="s">
        <v>32</v>
      </c>
      <c r="E293" s="6">
        <v>5600</v>
      </c>
      <c r="F293" s="7">
        <v>2118.1</v>
      </c>
      <c r="G293" s="45">
        <f t="shared" si="6"/>
        <v>37.823214285714286</v>
      </c>
    </row>
    <row r="294" spans="1:7" ht="12.75">
      <c r="A294" s="2"/>
      <c r="B294" s="2"/>
      <c r="C294" s="4" t="s">
        <v>41</v>
      </c>
      <c r="D294" s="5" t="s">
        <v>26</v>
      </c>
      <c r="E294" s="6">
        <v>30500</v>
      </c>
      <c r="F294" s="7">
        <v>15802.8</v>
      </c>
      <c r="G294" s="45">
        <f t="shared" si="6"/>
        <v>51.81245901639344</v>
      </c>
    </row>
    <row r="295" spans="1:7" ht="12.75">
      <c r="A295" s="2"/>
      <c r="B295" s="2"/>
      <c r="C295" s="4" t="s">
        <v>48</v>
      </c>
      <c r="D295" s="5" t="s">
        <v>33</v>
      </c>
      <c r="E295" s="6">
        <v>500</v>
      </c>
      <c r="F295" s="7">
        <v>0</v>
      </c>
      <c r="G295" s="45">
        <f t="shared" si="6"/>
        <v>0</v>
      </c>
    </row>
    <row r="296" spans="1:7" ht="12.75">
      <c r="A296" s="2"/>
      <c r="B296" s="2"/>
      <c r="C296" s="4" t="s">
        <v>42</v>
      </c>
      <c r="D296" s="5" t="s">
        <v>27</v>
      </c>
      <c r="E296" s="6">
        <v>1000</v>
      </c>
      <c r="F296" s="7">
        <v>844</v>
      </c>
      <c r="G296" s="45">
        <f t="shared" si="6"/>
        <v>84.39999999999999</v>
      </c>
    </row>
    <row r="297" spans="1:7" ht="12.75">
      <c r="A297" s="9"/>
      <c r="B297" s="25" t="s">
        <v>211</v>
      </c>
      <c r="C297" s="11"/>
      <c r="D297" s="5" t="s">
        <v>5</v>
      </c>
      <c r="E297" s="6">
        <f>E298</f>
        <v>13000</v>
      </c>
      <c r="F297" s="6">
        <f>F298</f>
        <v>13000</v>
      </c>
      <c r="G297" s="45">
        <f t="shared" si="6"/>
        <v>100</v>
      </c>
    </row>
    <row r="298" spans="1:7" ht="42.75" customHeight="1">
      <c r="A298" s="2"/>
      <c r="B298" s="2"/>
      <c r="C298" s="4" t="s">
        <v>159</v>
      </c>
      <c r="D298" s="5" t="s">
        <v>212</v>
      </c>
      <c r="E298" s="6">
        <v>13000</v>
      </c>
      <c r="F298" s="7">
        <v>13000</v>
      </c>
      <c r="G298" s="45">
        <f t="shared" si="6"/>
        <v>100</v>
      </c>
    </row>
    <row r="299" spans="1:7" ht="12.75">
      <c r="A299" s="14" t="s">
        <v>16</v>
      </c>
      <c r="B299" s="54"/>
      <c r="C299" s="14"/>
      <c r="D299" s="15" t="s">
        <v>17</v>
      </c>
      <c r="E299" s="16">
        <f>E300+E302+E304+E306+E308+E310+E327+E332+E334</f>
        <v>2413272.24</v>
      </c>
      <c r="F299" s="16">
        <f>F300+F302+F304+F306+F308+F310+F327+F332+F334</f>
        <v>1135408.22</v>
      </c>
      <c r="G299" s="18">
        <f t="shared" si="6"/>
        <v>47.04849296240195</v>
      </c>
    </row>
    <row r="300" spans="1:7" ht="12.75">
      <c r="A300" s="9"/>
      <c r="B300" s="25" t="s">
        <v>226</v>
      </c>
      <c r="C300" s="28"/>
      <c r="D300" s="5" t="s">
        <v>232</v>
      </c>
      <c r="E300" s="6">
        <f>E301</f>
        <v>439000</v>
      </c>
      <c r="F300" s="6">
        <f>F301</f>
        <v>230380.17</v>
      </c>
      <c r="G300" s="45">
        <f t="shared" si="6"/>
        <v>52.478398633257406</v>
      </c>
    </row>
    <row r="301" spans="1:7" ht="38.25">
      <c r="A301" s="9"/>
      <c r="B301" s="10"/>
      <c r="C301" s="61" t="s">
        <v>165</v>
      </c>
      <c r="D301" s="52" t="s">
        <v>231</v>
      </c>
      <c r="E301" s="6">
        <v>439000</v>
      </c>
      <c r="F301" s="7">
        <v>230380.17</v>
      </c>
      <c r="G301" s="45">
        <f t="shared" si="6"/>
        <v>52.478398633257406</v>
      </c>
    </row>
    <row r="302" spans="1:7" ht="76.5">
      <c r="A302" s="9"/>
      <c r="B302" s="57" t="s">
        <v>18</v>
      </c>
      <c r="C302" s="11"/>
      <c r="D302" s="5" t="s">
        <v>19</v>
      </c>
      <c r="E302" s="6">
        <f>E303</f>
        <v>57500</v>
      </c>
      <c r="F302" s="7">
        <f>F303</f>
        <v>29856.87</v>
      </c>
      <c r="G302" s="45">
        <f aca="true" t="shared" si="7" ref="G302:G346">F302/E302*100</f>
        <v>51.92499130434782</v>
      </c>
    </row>
    <row r="303" spans="1:7" ht="12.75">
      <c r="A303" s="9"/>
      <c r="B303" s="10"/>
      <c r="C303" s="11" t="s">
        <v>52</v>
      </c>
      <c r="D303" s="5" t="s">
        <v>37</v>
      </c>
      <c r="E303" s="6">
        <v>57500</v>
      </c>
      <c r="F303" s="7">
        <v>29856.87</v>
      </c>
      <c r="G303" s="45">
        <f t="shared" si="7"/>
        <v>51.92499130434782</v>
      </c>
    </row>
    <row r="304" spans="1:7" ht="38.25">
      <c r="A304" s="9"/>
      <c r="B304" s="57" t="s">
        <v>160</v>
      </c>
      <c r="C304" s="11"/>
      <c r="D304" s="5" t="s">
        <v>248</v>
      </c>
      <c r="E304" s="6">
        <f>E305</f>
        <v>310005.5</v>
      </c>
      <c r="F304" s="7">
        <f>F305</f>
        <v>145103.85</v>
      </c>
      <c r="G304" s="45">
        <f t="shared" si="7"/>
        <v>46.80686310404171</v>
      </c>
    </row>
    <row r="305" spans="1:7" ht="12.75">
      <c r="A305" s="9"/>
      <c r="B305" s="10"/>
      <c r="C305" s="11" t="s">
        <v>49</v>
      </c>
      <c r="D305" s="5" t="s">
        <v>34</v>
      </c>
      <c r="E305" s="6">
        <v>310005.5</v>
      </c>
      <c r="F305" s="7">
        <v>145103.85</v>
      </c>
      <c r="G305" s="45">
        <f t="shared" si="7"/>
        <v>46.80686310404171</v>
      </c>
    </row>
    <row r="306" spans="1:7" ht="12.75">
      <c r="A306" s="9"/>
      <c r="B306" s="57" t="s">
        <v>161</v>
      </c>
      <c r="C306" s="11"/>
      <c r="D306" s="5" t="s">
        <v>102</v>
      </c>
      <c r="E306" s="6">
        <f>E307</f>
        <v>11140</v>
      </c>
      <c r="F306" s="7">
        <f>F307</f>
        <v>5073.78</v>
      </c>
      <c r="G306" s="45">
        <f t="shared" si="7"/>
        <v>45.545601436265706</v>
      </c>
    </row>
    <row r="307" spans="1:7" ht="12.75">
      <c r="A307" s="9"/>
      <c r="B307" s="10"/>
      <c r="C307" s="11" t="s">
        <v>49</v>
      </c>
      <c r="D307" s="5" t="s">
        <v>34</v>
      </c>
      <c r="E307" s="6">
        <v>11140</v>
      </c>
      <c r="F307" s="7">
        <v>5073.78</v>
      </c>
      <c r="G307" s="45">
        <f t="shared" si="7"/>
        <v>45.545601436265706</v>
      </c>
    </row>
    <row r="308" spans="1:7" ht="12.75">
      <c r="A308" s="9"/>
      <c r="B308" s="57" t="s">
        <v>162</v>
      </c>
      <c r="C308" s="11"/>
      <c r="D308" s="5" t="s">
        <v>67</v>
      </c>
      <c r="E308" s="6">
        <f>E309</f>
        <v>282000</v>
      </c>
      <c r="F308" s="7">
        <f>F309</f>
        <v>212344.33</v>
      </c>
      <c r="G308" s="45">
        <f t="shared" si="7"/>
        <v>75.29940780141844</v>
      </c>
    </row>
    <row r="309" spans="1:7" ht="12.75">
      <c r="A309" s="9"/>
      <c r="B309" s="10"/>
      <c r="C309" s="11" t="s">
        <v>49</v>
      </c>
      <c r="D309" s="5" t="s">
        <v>34</v>
      </c>
      <c r="E309" s="6">
        <v>282000</v>
      </c>
      <c r="F309" s="7">
        <v>212344.33</v>
      </c>
      <c r="G309" s="45">
        <f t="shared" si="7"/>
        <v>75.29940780141844</v>
      </c>
    </row>
    <row r="310" spans="1:7" ht="12.75">
      <c r="A310" s="9"/>
      <c r="B310" s="57" t="s">
        <v>163</v>
      </c>
      <c r="C310" s="11"/>
      <c r="D310" s="5" t="s">
        <v>68</v>
      </c>
      <c r="E310" s="6">
        <f>SUM(E311:E326)</f>
        <v>700593</v>
      </c>
      <c r="F310" s="6">
        <f>SUM(F311:F326)</f>
        <v>362288.50999999995</v>
      </c>
      <c r="G310" s="45">
        <f t="shared" si="7"/>
        <v>51.71169423616849</v>
      </c>
    </row>
    <row r="311" spans="1:7" ht="25.5">
      <c r="A311" s="9"/>
      <c r="B311" s="10"/>
      <c r="C311" s="11" t="s">
        <v>145</v>
      </c>
      <c r="D311" s="5" t="s">
        <v>93</v>
      </c>
      <c r="E311" s="6">
        <v>3800</v>
      </c>
      <c r="F311" s="7">
        <v>0</v>
      </c>
      <c r="G311" s="45">
        <f t="shared" si="7"/>
        <v>0</v>
      </c>
    </row>
    <row r="312" spans="1:7" ht="12.75">
      <c r="A312" s="9"/>
      <c r="B312" s="10"/>
      <c r="C312" s="11" t="s">
        <v>49</v>
      </c>
      <c r="D312" s="5" t="s">
        <v>34</v>
      </c>
      <c r="E312" s="6">
        <v>3000</v>
      </c>
      <c r="F312" s="7">
        <v>0</v>
      </c>
      <c r="G312" s="45">
        <f t="shared" si="7"/>
        <v>0</v>
      </c>
    </row>
    <row r="313" spans="1:7" ht="12.75">
      <c r="A313" s="9"/>
      <c r="B313" s="10"/>
      <c r="C313" s="28" t="s">
        <v>43</v>
      </c>
      <c r="D313" s="5" t="s">
        <v>28</v>
      </c>
      <c r="E313" s="6">
        <v>462000</v>
      </c>
      <c r="F313" s="7">
        <v>226997.7</v>
      </c>
      <c r="G313" s="45">
        <f t="shared" si="7"/>
        <v>49.1337012987013</v>
      </c>
    </row>
    <row r="314" spans="1:7" ht="12.75">
      <c r="A314" s="9"/>
      <c r="B314" s="10"/>
      <c r="C314" s="55" t="s">
        <v>44</v>
      </c>
      <c r="D314" s="52" t="s">
        <v>29</v>
      </c>
      <c r="E314" s="6">
        <v>35000</v>
      </c>
      <c r="F314" s="7">
        <v>34646.25</v>
      </c>
      <c r="G314" s="45">
        <f t="shared" si="7"/>
        <v>98.98928571428571</v>
      </c>
    </row>
    <row r="315" spans="1:7" ht="12.75">
      <c r="A315" s="9"/>
      <c r="B315" s="10"/>
      <c r="C315" s="55" t="s">
        <v>38</v>
      </c>
      <c r="D315" s="52" t="s">
        <v>23</v>
      </c>
      <c r="E315" s="6">
        <v>91600</v>
      </c>
      <c r="F315" s="7">
        <v>45686.01</v>
      </c>
      <c r="G315" s="45">
        <f t="shared" si="7"/>
        <v>49.87555676855895</v>
      </c>
    </row>
    <row r="316" spans="1:7" ht="12.75">
      <c r="A316" s="9"/>
      <c r="B316" s="10"/>
      <c r="C316" s="55" t="s">
        <v>39</v>
      </c>
      <c r="D316" s="52" t="s">
        <v>24</v>
      </c>
      <c r="E316" s="6">
        <v>12700</v>
      </c>
      <c r="F316" s="7">
        <v>5376.92</v>
      </c>
      <c r="G316" s="45">
        <f t="shared" si="7"/>
        <v>42.33795275590551</v>
      </c>
    </row>
    <row r="317" spans="1:7" ht="12.75">
      <c r="A317" s="9"/>
      <c r="B317" s="10"/>
      <c r="C317" s="53" t="s">
        <v>40</v>
      </c>
      <c r="D317" s="5" t="s">
        <v>25</v>
      </c>
      <c r="E317" s="6">
        <v>49000</v>
      </c>
      <c r="F317" s="7">
        <v>23730</v>
      </c>
      <c r="G317" s="45">
        <f t="shared" si="7"/>
        <v>48.42857142857142</v>
      </c>
    </row>
    <row r="318" spans="1:7" s="1" customFormat="1" ht="14.25" customHeight="1">
      <c r="A318" s="9"/>
      <c r="B318" s="10"/>
      <c r="C318" s="11" t="s">
        <v>47</v>
      </c>
      <c r="D318" s="5" t="s">
        <v>32</v>
      </c>
      <c r="E318" s="6">
        <v>3000</v>
      </c>
      <c r="F318" s="7">
        <v>2945.73</v>
      </c>
      <c r="G318" s="45">
        <f t="shared" si="7"/>
        <v>98.191</v>
      </c>
    </row>
    <row r="319" spans="1:7" ht="12.75">
      <c r="A319" s="9"/>
      <c r="B319" s="10"/>
      <c r="C319" s="11" t="s">
        <v>117</v>
      </c>
      <c r="D319" s="5" t="s">
        <v>77</v>
      </c>
      <c r="E319" s="6">
        <v>500</v>
      </c>
      <c r="F319" s="7">
        <v>0</v>
      </c>
      <c r="G319" s="45">
        <f t="shared" si="7"/>
        <v>0</v>
      </c>
    </row>
    <row r="320" spans="1:7" ht="12.75">
      <c r="A320" s="9"/>
      <c r="B320" s="10"/>
      <c r="C320" s="11" t="s">
        <v>50</v>
      </c>
      <c r="D320" s="5" t="s">
        <v>35</v>
      </c>
      <c r="E320" s="6">
        <v>500</v>
      </c>
      <c r="F320" s="7">
        <v>210</v>
      </c>
      <c r="G320" s="45">
        <f t="shared" si="7"/>
        <v>42</v>
      </c>
    </row>
    <row r="321" spans="1:7" ht="12.75">
      <c r="A321" s="9"/>
      <c r="B321" s="10"/>
      <c r="C321" s="11" t="s">
        <v>41</v>
      </c>
      <c r="D321" s="5" t="s">
        <v>26</v>
      </c>
      <c r="E321" s="6">
        <v>6803</v>
      </c>
      <c r="F321" s="7">
        <v>5008.55</v>
      </c>
      <c r="G321" s="45">
        <f t="shared" si="7"/>
        <v>73.6226664706747</v>
      </c>
    </row>
    <row r="322" spans="1:7" ht="25.5">
      <c r="A322" s="9"/>
      <c r="B322" s="10"/>
      <c r="C322" s="11" t="s">
        <v>128</v>
      </c>
      <c r="D322" s="5" t="s">
        <v>287</v>
      </c>
      <c r="E322" s="6">
        <v>2200</v>
      </c>
      <c r="F322" s="7">
        <v>1051.11</v>
      </c>
      <c r="G322" s="45">
        <f t="shared" si="7"/>
        <v>47.77772727272727</v>
      </c>
    </row>
    <row r="323" spans="1:7" ht="12.75">
      <c r="A323" s="9"/>
      <c r="B323" s="10"/>
      <c r="C323" s="11" t="s">
        <v>48</v>
      </c>
      <c r="D323" s="5" t="s">
        <v>33</v>
      </c>
      <c r="E323" s="6">
        <v>15000</v>
      </c>
      <c r="F323" s="7">
        <v>5834.24</v>
      </c>
      <c r="G323" s="45">
        <f t="shared" si="7"/>
        <v>38.894933333333334</v>
      </c>
    </row>
    <row r="324" spans="1:7" ht="12.75">
      <c r="A324" s="9"/>
      <c r="B324" s="10"/>
      <c r="C324" s="11" t="s">
        <v>42</v>
      </c>
      <c r="D324" s="5" t="s">
        <v>27</v>
      </c>
      <c r="E324" s="6">
        <v>250</v>
      </c>
      <c r="F324" s="7">
        <v>0</v>
      </c>
      <c r="G324" s="45">
        <f t="shared" si="7"/>
        <v>0</v>
      </c>
    </row>
    <row r="325" spans="1:7" ht="25.5">
      <c r="A325" s="9"/>
      <c r="B325" s="10"/>
      <c r="C325" s="11" t="s">
        <v>45</v>
      </c>
      <c r="D325" s="5" t="s">
        <v>30</v>
      </c>
      <c r="E325" s="6">
        <v>13240</v>
      </c>
      <c r="F325" s="7">
        <v>9783</v>
      </c>
      <c r="G325" s="45">
        <f t="shared" si="7"/>
        <v>73.88972809667673</v>
      </c>
    </row>
    <row r="326" spans="1:7" ht="25.5">
      <c r="A326" s="9"/>
      <c r="B326" s="10"/>
      <c r="C326" s="11" t="s">
        <v>51</v>
      </c>
      <c r="D326" s="5" t="s">
        <v>36</v>
      </c>
      <c r="E326" s="6">
        <v>2000</v>
      </c>
      <c r="F326" s="7">
        <v>1019</v>
      </c>
      <c r="G326" s="45">
        <f t="shared" si="7"/>
        <v>50.949999999999996</v>
      </c>
    </row>
    <row r="327" spans="1:7" ht="25.5">
      <c r="A327" s="9"/>
      <c r="B327" s="57" t="s">
        <v>20</v>
      </c>
      <c r="C327" s="11"/>
      <c r="D327" s="5" t="s">
        <v>21</v>
      </c>
      <c r="E327" s="6">
        <f>SUM(E328:E331)</f>
        <v>39957</v>
      </c>
      <c r="F327" s="7">
        <f>SUM(F328:F331)</f>
        <v>15547.9</v>
      </c>
      <c r="G327" s="45">
        <f t="shared" si="7"/>
        <v>38.911579948444576</v>
      </c>
    </row>
    <row r="328" spans="1:7" ht="12.75">
      <c r="A328" s="9"/>
      <c r="B328" s="21"/>
      <c r="C328" s="11" t="s">
        <v>43</v>
      </c>
      <c r="D328" s="5" t="s">
        <v>28</v>
      </c>
      <c r="E328" s="6">
        <v>4595</v>
      </c>
      <c r="F328" s="7">
        <v>1910.36</v>
      </c>
      <c r="G328" s="45">
        <f t="shared" si="7"/>
        <v>41.57475516866159</v>
      </c>
    </row>
    <row r="329" spans="1:7" ht="12.75">
      <c r="A329" s="9"/>
      <c r="B329" s="2"/>
      <c r="C329" s="11" t="s">
        <v>38</v>
      </c>
      <c r="D329" s="52" t="s">
        <v>23</v>
      </c>
      <c r="E329" s="6">
        <v>802</v>
      </c>
      <c r="F329" s="7">
        <v>333.54</v>
      </c>
      <c r="G329" s="45">
        <f t="shared" si="7"/>
        <v>41.58852867830424</v>
      </c>
    </row>
    <row r="330" spans="1:7" ht="12.75">
      <c r="A330" s="2"/>
      <c r="B330" s="2"/>
      <c r="C330" s="4" t="s">
        <v>40</v>
      </c>
      <c r="D330" s="5" t="s">
        <v>25</v>
      </c>
      <c r="E330" s="6">
        <v>32664</v>
      </c>
      <c r="F330" s="7">
        <v>11792</v>
      </c>
      <c r="G330" s="45">
        <f t="shared" si="7"/>
        <v>36.1009061964242</v>
      </c>
    </row>
    <row r="331" spans="1:7" ht="12.75">
      <c r="A331" s="9"/>
      <c r="B331" s="10"/>
      <c r="C331" s="11" t="s">
        <v>41</v>
      </c>
      <c r="D331" s="5" t="s">
        <v>26</v>
      </c>
      <c r="E331" s="6">
        <v>1896</v>
      </c>
      <c r="F331" s="7">
        <v>1512</v>
      </c>
      <c r="G331" s="45">
        <f t="shared" si="7"/>
        <v>79.74683544303798</v>
      </c>
    </row>
    <row r="332" spans="1:7" ht="12.75">
      <c r="A332" s="9"/>
      <c r="B332" s="57" t="s">
        <v>244</v>
      </c>
      <c r="C332" s="11"/>
      <c r="D332" s="47" t="s">
        <v>247</v>
      </c>
      <c r="E332" s="6">
        <f>E333</f>
        <v>170570</v>
      </c>
      <c r="F332" s="7">
        <f>F333</f>
        <v>72737.4</v>
      </c>
      <c r="G332" s="45">
        <f t="shared" si="7"/>
        <v>42.64372398428797</v>
      </c>
    </row>
    <row r="333" spans="1:7" ht="12.75">
      <c r="A333" s="9"/>
      <c r="B333" s="10"/>
      <c r="C333" s="11" t="s">
        <v>49</v>
      </c>
      <c r="D333" s="5" t="s">
        <v>34</v>
      </c>
      <c r="E333" s="6">
        <v>170570</v>
      </c>
      <c r="F333" s="7">
        <v>72737.4</v>
      </c>
      <c r="G333" s="45">
        <f t="shared" si="7"/>
        <v>42.64372398428797</v>
      </c>
    </row>
    <row r="334" spans="1:7" ht="12.75">
      <c r="A334" s="9"/>
      <c r="B334" s="57" t="s">
        <v>164</v>
      </c>
      <c r="C334" s="11"/>
      <c r="D334" s="5" t="s">
        <v>5</v>
      </c>
      <c r="E334" s="6">
        <f>SUM(E335:E347)</f>
        <v>402506.74</v>
      </c>
      <c r="F334" s="6">
        <f>SUM(F335:F347)</f>
        <v>62075.41</v>
      </c>
      <c r="G334" s="45">
        <f t="shared" si="7"/>
        <v>15.422203861729125</v>
      </c>
    </row>
    <row r="335" spans="1:7" ht="38.25">
      <c r="A335" s="9"/>
      <c r="B335" s="10"/>
      <c r="C335" s="11" t="s">
        <v>159</v>
      </c>
      <c r="D335" s="5" t="s">
        <v>101</v>
      </c>
      <c r="E335" s="6">
        <v>25000</v>
      </c>
      <c r="F335" s="7">
        <v>19000</v>
      </c>
      <c r="G335" s="45">
        <f t="shared" si="7"/>
        <v>76</v>
      </c>
    </row>
    <row r="336" spans="1:7" ht="12.75">
      <c r="A336" s="9"/>
      <c r="B336" s="10"/>
      <c r="C336" s="11" t="s">
        <v>49</v>
      </c>
      <c r="D336" s="5" t="s">
        <v>34</v>
      </c>
      <c r="E336" s="6">
        <v>2000</v>
      </c>
      <c r="F336" s="7">
        <v>0</v>
      </c>
      <c r="G336" s="45">
        <f t="shared" si="7"/>
        <v>0</v>
      </c>
    </row>
    <row r="337" spans="1:7" ht="12.75">
      <c r="A337" s="9"/>
      <c r="B337" s="10"/>
      <c r="C337" s="11" t="s">
        <v>245</v>
      </c>
      <c r="D337" s="5" t="s">
        <v>34</v>
      </c>
      <c r="E337" s="6">
        <v>33582.74</v>
      </c>
      <c r="F337" s="7">
        <v>11600</v>
      </c>
      <c r="G337" s="45">
        <f t="shared" si="7"/>
        <v>34.54155319071642</v>
      </c>
    </row>
    <row r="338" spans="1:7" ht="12.75">
      <c r="A338" s="9"/>
      <c r="B338" s="10"/>
      <c r="C338" s="11" t="s">
        <v>261</v>
      </c>
      <c r="D338" s="5" t="s">
        <v>28</v>
      </c>
      <c r="E338" s="6">
        <v>47854.84</v>
      </c>
      <c r="F338" s="7">
        <v>21640.13</v>
      </c>
      <c r="G338" s="45">
        <f t="shared" si="7"/>
        <v>45.22035806618516</v>
      </c>
    </row>
    <row r="339" spans="1:7" ht="12.75">
      <c r="A339" s="9"/>
      <c r="B339" s="10"/>
      <c r="C339" s="11" t="s">
        <v>282</v>
      </c>
      <c r="D339" s="5" t="s">
        <v>28</v>
      </c>
      <c r="E339" s="6">
        <v>4321.16</v>
      </c>
      <c r="F339" s="7">
        <v>1469.36</v>
      </c>
      <c r="G339" s="45">
        <f t="shared" si="7"/>
        <v>34.003832304288665</v>
      </c>
    </row>
    <row r="340" spans="1:7" ht="12.75">
      <c r="A340" s="9"/>
      <c r="B340" s="10"/>
      <c r="C340" s="11" t="s">
        <v>224</v>
      </c>
      <c r="D340" s="52" t="s">
        <v>23</v>
      </c>
      <c r="E340" s="6">
        <v>8360.58</v>
      </c>
      <c r="F340" s="7">
        <v>3768.89</v>
      </c>
      <c r="G340" s="45">
        <f t="shared" si="7"/>
        <v>45.079288757478544</v>
      </c>
    </row>
    <row r="341" spans="1:7" ht="12.75">
      <c r="A341" s="9"/>
      <c r="B341" s="10"/>
      <c r="C341" s="11" t="s">
        <v>283</v>
      </c>
      <c r="D341" s="52" t="s">
        <v>23</v>
      </c>
      <c r="E341" s="6">
        <v>754.42</v>
      </c>
      <c r="F341" s="7">
        <v>255.92</v>
      </c>
      <c r="G341" s="45">
        <f t="shared" si="7"/>
        <v>33.92274860157472</v>
      </c>
    </row>
    <row r="342" spans="1:7" ht="12.75">
      <c r="A342" s="9"/>
      <c r="B342" s="10"/>
      <c r="C342" s="11" t="s">
        <v>225</v>
      </c>
      <c r="D342" s="52" t="s">
        <v>24</v>
      </c>
      <c r="E342" s="6">
        <v>1170.18</v>
      </c>
      <c r="F342" s="7">
        <v>530.12</v>
      </c>
      <c r="G342" s="45">
        <f t="shared" si="7"/>
        <v>45.30243210446256</v>
      </c>
    </row>
    <row r="343" spans="1:7" ht="12.75">
      <c r="A343" s="9"/>
      <c r="B343" s="10"/>
      <c r="C343" s="11" t="s">
        <v>284</v>
      </c>
      <c r="D343" s="52" t="s">
        <v>24</v>
      </c>
      <c r="E343" s="6">
        <v>105.82</v>
      </c>
      <c r="F343" s="7">
        <v>35.99</v>
      </c>
      <c r="G343" s="45">
        <f t="shared" si="7"/>
        <v>34.01058401058402</v>
      </c>
    </row>
    <row r="344" spans="1:7" ht="12.75">
      <c r="A344" s="9"/>
      <c r="B344" s="10"/>
      <c r="C344" s="11" t="s">
        <v>47</v>
      </c>
      <c r="D344" s="5" t="s">
        <v>32</v>
      </c>
      <c r="E344" s="6">
        <v>47248</v>
      </c>
      <c r="F344" s="7">
        <v>0</v>
      </c>
      <c r="G344" s="45">
        <f t="shared" si="7"/>
        <v>0</v>
      </c>
    </row>
    <row r="345" spans="1:7" ht="12.75">
      <c r="A345" s="9"/>
      <c r="B345" s="10"/>
      <c r="C345" s="11" t="s">
        <v>41</v>
      </c>
      <c r="D345" s="5" t="s">
        <v>26</v>
      </c>
      <c r="E345" s="6">
        <v>6000</v>
      </c>
      <c r="F345" s="7">
        <v>3775</v>
      </c>
      <c r="G345" s="45">
        <f t="shared" si="7"/>
        <v>62.916666666666664</v>
      </c>
    </row>
    <row r="346" spans="1:7" ht="12.75">
      <c r="A346" s="9"/>
      <c r="B346" s="10"/>
      <c r="C346" s="11" t="s">
        <v>263</v>
      </c>
      <c r="D346" s="5" t="s">
        <v>26</v>
      </c>
      <c r="E346" s="6">
        <v>450</v>
      </c>
      <c r="F346" s="7">
        <v>0</v>
      </c>
      <c r="G346" s="45">
        <f t="shared" si="7"/>
        <v>0</v>
      </c>
    </row>
    <row r="347" spans="1:7" ht="25.5">
      <c r="A347" s="9"/>
      <c r="B347" s="10"/>
      <c r="C347" s="80">
        <v>6050</v>
      </c>
      <c r="D347" s="5" t="s">
        <v>74</v>
      </c>
      <c r="E347" s="6">
        <v>225659</v>
      </c>
      <c r="F347" s="7">
        <v>0</v>
      </c>
      <c r="G347" s="45">
        <f aca="true" t="shared" si="8" ref="G347:G364">F347/E347*100</f>
        <v>0</v>
      </c>
    </row>
    <row r="348" spans="1:7" ht="15.75" customHeight="1">
      <c r="A348" s="59" t="s">
        <v>166</v>
      </c>
      <c r="B348" s="64"/>
      <c r="C348" s="62"/>
      <c r="D348" s="15" t="s">
        <v>69</v>
      </c>
      <c r="E348" s="16">
        <f>E349+E360+E363</f>
        <v>1178501</v>
      </c>
      <c r="F348" s="16">
        <f>F349+F360+F363</f>
        <v>603231.46</v>
      </c>
      <c r="G348" s="56">
        <f t="shared" si="8"/>
        <v>51.18633416518102</v>
      </c>
    </row>
    <row r="349" spans="1:7" ht="15" customHeight="1">
      <c r="A349" s="9"/>
      <c r="B349" s="57" t="s">
        <v>167</v>
      </c>
      <c r="C349" s="11"/>
      <c r="D349" s="5" t="s">
        <v>103</v>
      </c>
      <c r="E349" s="6">
        <f>SUM(E350:E359)</f>
        <v>1026800</v>
      </c>
      <c r="F349" s="6">
        <f>SUM(F350:F359)</f>
        <v>495885.46</v>
      </c>
      <c r="G349" s="45">
        <f t="shared" si="8"/>
        <v>48.29425983638489</v>
      </c>
    </row>
    <row r="350" spans="1:7" ht="25.5">
      <c r="A350" s="9"/>
      <c r="B350" s="10"/>
      <c r="C350" s="11" t="s">
        <v>145</v>
      </c>
      <c r="D350" s="5" t="s">
        <v>93</v>
      </c>
      <c r="E350" s="6">
        <v>50600</v>
      </c>
      <c r="F350" s="6">
        <v>24608.71</v>
      </c>
      <c r="G350" s="45">
        <f t="shared" si="8"/>
        <v>48.63381422924901</v>
      </c>
    </row>
    <row r="351" spans="1:7" ht="12.75">
      <c r="A351" s="9"/>
      <c r="B351" s="10"/>
      <c r="C351" s="28" t="s">
        <v>43</v>
      </c>
      <c r="D351" s="5" t="s">
        <v>28</v>
      </c>
      <c r="E351" s="6">
        <v>722461</v>
      </c>
      <c r="F351" s="7">
        <v>329825.15</v>
      </c>
      <c r="G351" s="45">
        <f t="shared" si="8"/>
        <v>45.65300410679608</v>
      </c>
    </row>
    <row r="352" spans="1:7" ht="12.75">
      <c r="A352" s="9"/>
      <c r="B352" s="10"/>
      <c r="C352" s="55" t="s">
        <v>44</v>
      </c>
      <c r="D352" s="52" t="s">
        <v>29</v>
      </c>
      <c r="E352" s="6">
        <v>47773</v>
      </c>
      <c r="F352" s="7">
        <v>38176.86</v>
      </c>
      <c r="G352" s="45">
        <f t="shared" si="8"/>
        <v>79.91304711866536</v>
      </c>
    </row>
    <row r="353" spans="1:7" ht="12.75">
      <c r="A353" s="9"/>
      <c r="B353" s="10"/>
      <c r="C353" s="55" t="s">
        <v>38</v>
      </c>
      <c r="D353" s="52" t="s">
        <v>23</v>
      </c>
      <c r="E353" s="6">
        <v>133627</v>
      </c>
      <c r="F353" s="7">
        <v>65323.94</v>
      </c>
      <c r="G353" s="45">
        <f t="shared" si="8"/>
        <v>48.88528515943634</v>
      </c>
    </row>
    <row r="354" spans="1:7" ht="12.75">
      <c r="A354" s="9"/>
      <c r="B354" s="10"/>
      <c r="C354" s="55" t="s">
        <v>39</v>
      </c>
      <c r="D354" s="52" t="s">
        <v>24</v>
      </c>
      <c r="E354" s="6">
        <v>20102</v>
      </c>
      <c r="F354" s="7">
        <v>6454.25</v>
      </c>
      <c r="G354" s="45">
        <f t="shared" si="8"/>
        <v>32.10750174112029</v>
      </c>
    </row>
    <row r="355" spans="1:7" ht="12.75">
      <c r="A355" s="9"/>
      <c r="B355" s="10"/>
      <c r="C355" s="53" t="s">
        <v>47</v>
      </c>
      <c r="D355" s="5" t="s">
        <v>32</v>
      </c>
      <c r="E355" s="6">
        <v>5200</v>
      </c>
      <c r="F355" s="7">
        <v>668.55</v>
      </c>
      <c r="G355" s="45">
        <f t="shared" si="8"/>
        <v>12.856730769230767</v>
      </c>
    </row>
    <row r="356" spans="1:7" ht="12.75">
      <c r="A356" s="2"/>
      <c r="B356" s="9"/>
      <c r="C356" s="25" t="s">
        <v>146</v>
      </c>
      <c r="D356" s="52" t="s">
        <v>297</v>
      </c>
      <c r="E356" s="6">
        <v>3500</v>
      </c>
      <c r="F356" s="7">
        <v>0</v>
      </c>
      <c r="G356" s="45">
        <f t="shared" si="8"/>
        <v>0</v>
      </c>
    </row>
    <row r="357" spans="1:7" ht="12.75">
      <c r="A357" s="9"/>
      <c r="B357" s="10"/>
      <c r="C357" s="11" t="s">
        <v>50</v>
      </c>
      <c r="D357" s="5" t="s">
        <v>35</v>
      </c>
      <c r="E357" s="6">
        <v>1000</v>
      </c>
      <c r="F357" s="7">
        <v>100</v>
      </c>
      <c r="G357" s="45">
        <f t="shared" si="8"/>
        <v>10</v>
      </c>
    </row>
    <row r="358" spans="1:7" ht="12.75">
      <c r="A358" s="9"/>
      <c r="B358" s="10"/>
      <c r="C358" s="11" t="s">
        <v>41</v>
      </c>
      <c r="D358" s="5" t="s">
        <v>26</v>
      </c>
      <c r="E358" s="6">
        <v>1700</v>
      </c>
      <c r="F358" s="7">
        <v>0</v>
      </c>
      <c r="G358" s="45">
        <f t="shared" si="8"/>
        <v>0</v>
      </c>
    </row>
    <row r="359" spans="1:7" ht="25.5">
      <c r="A359" s="9"/>
      <c r="B359" s="10"/>
      <c r="C359" s="11" t="s">
        <v>45</v>
      </c>
      <c r="D359" s="5" t="s">
        <v>30</v>
      </c>
      <c r="E359" s="6">
        <v>40837</v>
      </c>
      <c r="F359" s="7">
        <v>30728</v>
      </c>
      <c r="G359" s="45">
        <f t="shared" si="8"/>
        <v>75.24548816024684</v>
      </c>
    </row>
    <row r="360" spans="1:7" ht="25.5">
      <c r="A360" s="9"/>
      <c r="B360" s="57" t="s">
        <v>168</v>
      </c>
      <c r="C360" s="11"/>
      <c r="D360" s="5" t="s">
        <v>298</v>
      </c>
      <c r="E360" s="6">
        <f>SUM(E361:E362)</f>
        <v>144000</v>
      </c>
      <c r="F360" s="7">
        <f>SUM(F361:F362)</f>
        <v>101570</v>
      </c>
      <c r="G360" s="45">
        <f t="shared" si="8"/>
        <v>70.53472222222223</v>
      </c>
    </row>
    <row r="361" spans="1:7" ht="12.75">
      <c r="A361" s="9"/>
      <c r="B361" s="10"/>
      <c r="C361" s="11" t="s">
        <v>49</v>
      </c>
      <c r="D361" s="5" t="s">
        <v>34</v>
      </c>
      <c r="E361" s="6">
        <v>2000</v>
      </c>
      <c r="F361" s="7">
        <v>0</v>
      </c>
      <c r="G361" s="45">
        <f t="shared" si="8"/>
        <v>0</v>
      </c>
    </row>
    <row r="362" spans="1:7" ht="12.75">
      <c r="A362" s="9"/>
      <c r="B362" s="10"/>
      <c r="C362" s="11" t="s">
        <v>155</v>
      </c>
      <c r="D362" s="5" t="s">
        <v>99</v>
      </c>
      <c r="E362" s="6">
        <v>142000</v>
      </c>
      <c r="F362" s="7">
        <v>101570</v>
      </c>
      <c r="G362" s="45">
        <f t="shared" si="8"/>
        <v>71.52816901408451</v>
      </c>
    </row>
    <row r="363" spans="1:7" ht="12.75">
      <c r="A363" s="9"/>
      <c r="B363" s="57" t="s">
        <v>169</v>
      </c>
      <c r="C363" s="11"/>
      <c r="D363" s="5" t="s">
        <v>5</v>
      </c>
      <c r="E363" s="6">
        <f>E364</f>
        <v>7701</v>
      </c>
      <c r="F363" s="7">
        <f>F364</f>
        <v>5776</v>
      </c>
      <c r="G363" s="45">
        <f t="shared" si="8"/>
        <v>75.00324633164524</v>
      </c>
    </row>
    <row r="364" spans="1:7" ht="25.5">
      <c r="A364" s="9"/>
      <c r="B364" s="10"/>
      <c r="C364" s="11" t="s">
        <v>45</v>
      </c>
      <c r="D364" s="5" t="s">
        <v>30</v>
      </c>
      <c r="E364" s="6">
        <v>7701</v>
      </c>
      <c r="F364" s="7">
        <v>5776</v>
      </c>
      <c r="G364" s="45">
        <f t="shared" si="8"/>
        <v>75.00324633164524</v>
      </c>
    </row>
    <row r="365" spans="1:7" ht="12.75">
      <c r="A365" s="59" t="s">
        <v>246</v>
      </c>
      <c r="B365" s="64"/>
      <c r="C365" s="62"/>
      <c r="D365" s="15" t="s">
        <v>249</v>
      </c>
      <c r="E365" s="16">
        <f>E366+E381+E398+E402+E412+E435</f>
        <v>21792961.05</v>
      </c>
      <c r="F365" s="16">
        <f>F366+F381+F398+F402+F412+F435</f>
        <v>10800225.860000001</v>
      </c>
      <c r="G365" s="56">
        <f aca="true" t="shared" si="9" ref="G365:G380">F365/E365*100</f>
        <v>49.55832222716702</v>
      </c>
    </row>
    <row r="366" spans="1:7" ht="12.75">
      <c r="A366" s="9"/>
      <c r="B366" s="57" t="s">
        <v>250</v>
      </c>
      <c r="C366" s="11"/>
      <c r="D366" s="5" t="s">
        <v>251</v>
      </c>
      <c r="E366" s="6">
        <f>SUM(E367:E380)</f>
        <v>15140000</v>
      </c>
      <c r="F366" s="6">
        <f>SUM(F367:F380)</f>
        <v>7569918.740000001</v>
      </c>
      <c r="G366" s="45">
        <f t="shared" si="9"/>
        <v>49.999463276089834</v>
      </c>
    </row>
    <row r="367" spans="1:7" ht="25.5">
      <c r="A367" s="9"/>
      <c r="B367" s="10"/>
      <c r="C367" s="11" t="s">
        <v>145</v>
      </c>
      <c r="D367" s="5" t="s">
        <v>93</v>
      </c>
      <c r="E367" s="6">
        <v>1200</v>
      </c>
      <c r="F367" s="6">
        <v>0</v>
      </c>
      <c r="G367" s="45"/>
    </row>
    <row r="368" spans="1:7" ht="12.75">
      <c r="A368" s="9"/>
      <c r="B368" s="10"/>
      <c r="C368" s="11" t="s">
        <v>49</v>
      </c>
      <c r="D368" s="5" t="s">
        <v>34</v>
      </c>
      <c r="E368" s="6">
        <v>14917028</v>
      </c>
      <c r="F368" s="6">
        <v>7473419.5</v>
      </c>
      <c r="G368" s="45">
        <f t="shared" si="9"/>
        <v>50.099922719190445</v>
      </c>
    </row>
    <row r="369" spans="1:7" ht="12.75">
      <c r="A369" s="9"/>
      <c r="B369" s="10"/>
      <c r="C369" s="28" t="s">
        <v>43</v>
      </c>
      <c r="D369" s="5" t="s">
        <v>28</v>
      </c>
      <c r="E369" s="6">
        <v>123000</v>
      </c>
      <c r="F369" s="7">
        <v>54202.01</v>
      </c>
      <c r="G369" s="45">
        <f t="shared" si="9"/>
        <v>44.06667479674797</v>
      </c>
    </row>
    <row r="370" spans="1:7" ht="12.75">
      <c r="A370" s="9"/>
      <c r="B370" s="10"/>
      <c r="C370" s="55" t="s">
        <v>44</v>
      </c>
      <c r="D370" s="52" t="s">
        <v>29</v>
      </c>
      <c r="E370" s="6">
        <v>6200</v>
      </c>
      <c r="F370" s="7">
        <v>6122.32</v>
      </c>
      <c r="G370" s="45">
        <f t="shared" si="9"/>
        <v>98.74709677419354</v>
      </c>
    </row>
    <row r="371" spans="1:7" ht="12.75">
      <c r="A371" s="9"/>
      <c r="B371" s="10"/>
      <c r="C371" s="55" t="s">
        <v>38</v>
      </c>
      <c r="D371" s="52" t="s">
        <v>23</v>
      </c>
      <c r="E371" s="6">
        <v>22500</v>
      </c>
      <c r="F371" s="7">
        <v>10179.48</v>
      </c>
      <c r="G371" s="45">
        <f t="shared" si="9"/>
        <v>45.24213333333333</v>
      </c>
    </row>
    <row r="372" spans="1:7" ht="12.75">
      <c r="A372" s="9"/>
      <c r="B372" s="10"/>
      <c r="C372" s="55" t="s">
        <v>39</v>
      </c>
      <c r="D372" s="52" t="s">
        <v>24</v>
      </c>
      <c r="E372" s="6">
        <v>3100</v>
      </c>
      <c r="F372" s="7">
        <v>1428.37</v>
      </c>
      <c r="G372" s="45">
        <f t="shared" si="9"/>
        <v>46.07645161290323</v>
      </c>
    </row>
    <row r="373" spans="1:7" ht="12.75">
      <c r="A373" s="9"/>
      <c r="B373" s="10"/>
      <c r="C373" s="53" t="s">
        <v>47</v>
      </c>
      <c r="D373" s="5" t="s">
        <v>32</v>
      </c>
      <c r="E373" s="6">
        <v>15000</v>
      </c>
      <c r="F373" s="7">
        <v>5905.69</v>
      </c>
      <c r="G373" s="45">
        <f t="shared" si="9"/>
        <v>39.37126666666666</v>
      </c>
    </row>
    <row r="374" spans="1:7" ht="13.5" customHeight="1">
      <c r="A374" s="2"/>
      <c r="B374" s="9"/>
      <c r="C374" s="25" t="s">
        <v>111</v>
      </c>
      <c r="D374" s="66" t="s">
        <v>73</v>
      </c>
      <c r="E374" s="6">
        <v>8000</v>
      </c>
      <c r="F374" s="7">
        <v>4175.78</v>
      </c>
      <c r="G374" s="45">
        <f t="shared" si="9"/>
        <v>52.19725</v>
      </c>
    </row>
    <row r="375" spans="1:7" ht="13.5" customHeight="1">
      <c r="A375" s="9"/>
      <c r="B375" s="12"/>
      <c r="C375" s="76" t="s">
        <v>117</v>
      </c>
      <c r="D375" s="75" t="s">
        <v>77</v>
      </c>
      <c r="E375" s="74">
        <v>10000</v>
      </c>
      <c r="F375" s="7">
        <v>738</v>
      </c>
      <c r="G375" s="45">
        <f t="shared" si="9"/>
        <v>7.380000000000001</v>
      </c>
    </row>
    <row r="376" spans="1:7" ht="12.75">
      <c r="A376" s="9"/>
      <c r="B376" s="10"/>
      <c r="C376" s="11" t="s">
        <v>41</v>
      </c>
      <c r="D376" s="5" t="s">
        <v>26</v>
      </c>
      <c r="E376" s="6">
        <v>26100</v>
      </c>
      <c r="F376" s="7">
        <v>9007.46</v>
      </c>
      <c r="G376" s="45">
        <f t="shared" si="9"/>
        <v>34.51134099616858</v>
      </c>
    </row>
    <row r="377" spans="1:7" ht="25.5">
      <c r="A377" s="9"/>
      <c r="B377" s="10"/>
      <c r="C377" s="11" t="s">
        <v>128</v>
      </c>
      <c r="D377" s="5" t="s">
        <v>287</v>
      </c>
      <c r="E377" s="6">
        <v>2000</v>
      </c>
      <c r="F377" s="7">
        <v>444.02</v>
      </c>
      <c r="G377" s="45">
        <f t="shared" si="9"/>
        <v>22.200999999999997</v>
      </c>
    </row>
    <row r="378" spans="1:7" ht="12.75">
      <c r="A378" s="9"/>
      <c r="B378" s="10"/>
      <c r="C378" s="11" t="s">
        <v>48</v>
      </c>
      <c r="D378" s="5" t="s">
        <v>33</v>
      </c>
      <c r="E378" s="6">
        <v>1000</v>
      </c>
      <c r="F378" s="7">
        <v>284.11</v>
      </c>
      <c r="G378" s="45">
        <f t="shared" si="9"/>
        <v>28.411</v>
      </c>
    </row>
    <row r="379" spans="1:7" ht="25.5">
      <c r="A379" s="9"/>
      <c r="B379" s="10"/>
      <c r="C379" s="11" t="s">
        <v>45</v>
      </c>
      <c r="D379" s="5" t="s">
        <v>30</v>
      </c>
      <c r="E379" s="6">
        <v>2372</v>
      </c>
      <c r="F379" s="7">
        <v>1779</v>
      </c>
      <c r="G379" s="45">
        <f t="shared" si="9"/>
        <v>75</v>
      </c>
    </row>
    <row r="380" spans="1:7" ht="25.5">
      <c r="A380" s="9"/>
      <c r="B380" s="10"/>
      <c r="C380" s="11" t="s">
        <v>51</v>
      </c>
      <c r="D380" s="5" t="s">
        <v>36</v>
      </c>
      <c r="E380" s="6">
        <v>2500</v>
      </c>
      <c r="F380" s="7">
        <v>2233</v>
      </c>
      <c r="G380" s="45">
        <f t="shared" si="9"/>
        <v>89.32</v>
      </c>
    </row>
    <row r="381" spans="1:7" ht="51">
      <c r="A381" s="9"/>
      <c r="B381" s="57" t="s">
        <v>252</v>
      </c>
      <c r="C381" s="11"/>
      <c r="D381" s="5" t="s">
        <v>293</v>
      </c>
      <c r="E381" s="6">
        <f>SUM(E382:E397)</f>
        <v>6151700</v>
      </c>
      <c r="F381" s="6">
        <f>SUM(F382:F397)</f>
        <v>2982829.62</v>
      </c>
      <c r="G381" s="45">
        <f aca="true" t="shared" si="10" ref="G381:G397">F381/E381*100</f>
        <v>48.48789147715266</v>
      </c>
    </row>
    <row r="382" spans="1:7" ht="25.5">
      <c r="A382" s="2"/>
      <c r="B382" s="2"/>
      <c r="C382" s="4" t="s">
        <v>235</v>
      </c>
      <c r="D382" s="5" t="s">
        <v>236</v>
      </c>
      <c r="E382" s="6">
        <v>19500</v>
      </c>
      <c r="F382" s="7">
        <v>12405.75</v>
      </c>
      <c r="G382" s="45">
        <f t="shared" si="10"/>
        <v>63.619230769230775</v>
      </c>
    </row>
    <row r="383" spans="1:7" ht="25.5">
      <c r="A383" s="9"/>
      <c r="B383" s="10"/>
      <c r="C383" s="11" t="s">
        <v>145</v>
      </c>
      <c r="D383" s="5" t="s">
        <v>93</v>
      </c>
      <c r="E383" s="6">
        <v>400</v>
      </c>
      <c r="F383" s="6">
        <v>0</v>
      </c>
      <c r="G383" s="45">
        <f t="shared" si="10"/>
        <v>0</v>
      </c>
    </row>
    <row r="384" spans="1:7" ht="12.75">
      <c r="A384" s="9"/>
      <c r="B384" s="10"/>
      <c r="C384" s="11" t="s">
        <v>49</v>
      </c>
      <c r="D384" s="5" t="s">
        <v>34</v>
      </c>
      <c r="E384" s="6">
        <v>5725500</v>
      </c>
      <c r="F384" s="6">
        <v>2776712.65</v>
      </c>
      <c r="G384" s="45">
        <f t="shared" si="10"/>
        <v>48.4972954327133</v>
      </c>
    </row>
    <row r="385" spans="1:7" ht="12.75">
      <c r="A385" s="9"/>
      <c r="B385" s="10"/>
      <c r="C385" s="28" t="s">
        <v>43</v>
      </c>
      <c r="D385" s="5" t="s">
        <v>28</v>
      </c>
      <c r="E385" s="6">
        <v>122000</v>
      </c>
      <c r="F385" s="7">
        <v>59063.61</v>
      </c>
      <c r="G385" s="45">
        <f t="shared" si="10"/>
        <v>48.41279508196721</v>
      </c>
    </row>
    <row r="386" spans="1:7" ht="12.75">
      <c r="A386" s="9"/>
      <c r="B386" s="10"/>
      <c r="C386" s="55" t="s">
        <v>44</v>
      </c>
      <c r="D386" s="52" t="s">
        <v>29</v>
      </c>
      <c r="E386" s="6">
        <v>7208</v>
      </c>
      <c r="F386" s="7">
        <v>7207.18</v>
      </c>
      <c r="G386" s="45">
        <f t="shared" si="10"/>
        <v>99.98862375138735</v>
      </c>
    </row>
    <row r="387" spans="1:7" ht="12.75">
      <c r="A387" s="9"/>
      <c r="B387" s="10"/>
      <c r="C387" s="55" t="s">
        <v>38</v>
      </c>
      <c r="D387" s="52" t="s">
        <v>23</v>
      </c>
      <c r="E387" s="6">
        <v>244532</v>
      </c>
      <c r="F387" s="7">
        <v>114012.52</v>
      </c>
      <c r="G387" s="45">
        <f t="shared" si="10"/>
        <v>46.624785304172875</v>
      </c>
    </row>
    <row r="388" spans="1:7" ht="12.75">
      <c r="A388" s="9"/>
      <c r="B388" s="10"/>
      <c r="C388" s="55" t="s">
        <v>39</v>
      </c>
      <c r="D388" s="52" t="s">
        <v>24</v>
      </c>
      <c r="E388" s="6">
        <v>3100</v>
      </c>
      <c r="F388" s="7">
        <v>1575.22</v>
      </c>
      <c r="G388" s="45">
        <f t="shared" si="10"/>
        <v>50.81354838709677</v>
      </c>
    </row>
    <row r="389" spans="1:7" ht="12.75">
      <c r="A389" s="9"/>
      <c r="B389" s="10"/>
      <c r="C389" s="53" t="s">
        <v>47</v>
      </c>
      <c r="D389" s="5" t="s">
        <v>32</v>
      </c>
      <c r="E389" s="6">
        <v>10000</v>
      </c>
      <c r="F389" s="7">
        <v>272.85</v>
      </c>
      <c r="G389" s="45">
        <f t="shared" si="10"/>
        <v>2.7285000000000004</v>
      </c>
    </row>
    <row r="390" spans="1:7" ht="13.5" customHeight="1">
      <c r="A390" s="9"/>
      <c r="B390" s="12"/>
      <c r="C390" s="76" t="s">
        <v>117</v>
      </c>
      <c r="D390" s="75" t="s">
        <v>77</v>
      </c>
      <c r="E390" s="74">
        <v>300</v>
      </c>
      <c r="F390" s="7">
        <v>0</v>
      </c>
      <c r="G390" s="45">
        <f t="shared" si="10"/>
        <v>0</v>
      </c>
    </row>
    <row r="391" spans="1:7" ht="12.75">
      <c r="A391" s="9"/>
      <c r="B391" s="10"/>
      <c r="C391" s="11" t="s">
        <v>50</v>
      </c>
      <c r="D391" s="5" t="s">
        <v>35</v>
      </c>
      <c r="E391" s="6">
        <v>80</v>
      </c>
      <c r="F391" s="7">
        <v>0</v>
      </c>
      <c r="G391" s="45">
        <f t="shared" si="10"/>
        <v>0</v>
      </c>
    </row>
    <row r="392" spans="1:7" ht="12.75">
      <c r="A392" s="9"/>
      <c r="B392" s="10"/>
      <c r="C392" s="11" t="s">
        <v>41</v>
      </c>
      <c r="D392" s="5" t="s">
        <v>26</v>
      </c>
      <c r="E392" s="6">
        <v>8608</v>
      </c>
      <c r="F392" s="7">
        <v>7033.19</v>
      </c>
      <c r="G392" s="45">
        <f t="shared" si="10"/>
        <v>81.70527416356876</v>
      </c>
    </row>
    <row r="393" spans="1:7" ht="25.5">
      <c r="A393" s="9"/>
      <c r="B393" s="10"/>
      <c r="C393" s="11" t="s">
        <v>128</v>
      </c>
      <c r="D393" s="5" t="s">
        <v>289</v>
      </c>
      <c r="E393" s="6">
        <v>1200</v>
      </c>
      <c r="F393" s="7">
        <v>251.32</v>
      </c>
      <c r="G393" s="45">
        <f t="shared" si="10"/>
        <v>20.94333333333333</v>
      </c>
    </row>
    <row r="394" spans="1:7" ht="12.75">
      <c r="A394" s="9"/>
      <c r="B394" s="10"/>
      <c r="C394" s="11" t="s">
        <v>48</v>
      </c>
      <c r="D394" s="5" t="s">
        <v>33</v>
      </c>
      <c r="E394" s="6">
        <v>300</v>
      </c>
      <c r="F394" s="7">
        <v>119.16</v>
      </c>
      <c r="G394" s="45">
        <f t="shared" si="10"/>
        <v>39.72</v>
      </c>
    </row>
    <row r="395" spans="1:7" ht="25.5">
      <c r="A395" s="9"/>
      <c r="B395" s="10"/>
      <c r="C395" s="11" t="s">
        <v>45</v>
      </c>
      <c r="D395" s="5" t="s">
        <v>30</v>
      </c>
      <c r="E395" s="6">
        <v>2372</v>
      </c>
      <c r="F395" s="7">
        <v>1779</v>
      </c>
      <c r="G395" s="45">
        <f t="shared" si="10"/>
        <v>75</v>
      </c>
    </row>
    <row r="396" spans="1:7" ht="12.75">
      <c r="A396" s="9"/>
      <c r="B396" s="10"/>
      <c r="C396" s="11" t="s">
        <v>253</v>
      </c>
      <c r="D396" s="5" t="s">
        <v>254</v>
      </c>
      <c r="E396" s="6">
        <v>4200</v>
      </c>
      <c r="F396" s="7">
        <v>1375.17</v>
      </c>
      <c r="G396" s="45">
        <f t="shared" si="10"/>
        <v>32.74214285714286</v>
      </c>
    </row>
    <row r="397" spans="1:7" ht="25.5">
      <c r="A397" s="9"/>
      <c r="B397" s="10"/>
      <c r="C397" s="11" t="s">
        <v>51</v>
      </c>
      <c r="D397" s="5" t="s">
        <v>36</v>
      </c>
      <c r="E397" s="6">
        <v>2400</v>
      </c>
      <c r="F397" s="7">
        <v>1022</v>
      </c>
      <c r="G397" s="45">
        <f t="shared" si="10"/>
        <v>42.583333333333336</v>
      </c>
    </row>
    <row r="398" spans="1:7" ht="12.75">
      <c r="A398" s="9"/>
      <c r="B398" s="57" t="s">
        <v>255</v>
      </c>
      <c r="C398" s="11"/>
      <c r="D398" s="5" t="s">
        <v>256</v>
      </c>
      <c r="E398" s="6">
        <f>SUM(E399:E401)</f>
        <v>796</v>
      </c>
      <c r="F398" s="6">
        <f>SUM(F399:F401)</f>
        <v>330.42</v>
      </c>
      <c r="G398" s="45">
        <f aca="true" t="shared" si="11" ref="G398:G430">F398/E398*100</f>
        <v>41.51005025125628</v>
      </c>
    </row>
    <row r="399" spans="1:7" ht="12.75">
      <c r="A399" s="9"/>
      <c r="B399" s="10"/>
      <c r="C399" s="28" t="s">
        <v>43</v>
      </c>
      <c r="D399" s="5" t="s">
        <v>28</v>
      </c>
      <c r="E399" s="6">
        <v>666</v>
      </c>
      <c r="F399" s="7">
        <v>276.18</v>
      </c>
      <c r="G399" s="45">
        <f t="shared" si="11"/>
        <v>41.468468468468465</v>
      </c>
    </row>
    <row r="400" spans="1:7" ht="12.75">
      <c r="A400" s="9"/>
      <c r="B400" s="10"/>
      <c r="C400" s="55" t="s">
        <v>38</v>
      </c>
      <c r="D400" s="52" t="s">
        <v>23</v>
      </c>
      <c r="E400" s="6">
        <v>114</v>
      </c>
      <c r="F400" s="7">
        <v>47.48</v>
      </c>
      <c r="G400" s="45">
        <f t="shared" si="11"/>
        <v>41.64912280701754</v>
      </c>
    </row>
    <row r="401" spans="1:7" ht="12.75">
      <c r="A401" s="9"/>
      <c r="B401" s="10"/>
      <c r="C401" s="55" t="s">
        <v>39</v>
      </c>
      <c r="D401" s="52" t="s">
        <v>24</v>
      </c>
      <c r="E401" s="6">
        <v>16</v>
      </c>
      <c r="F401" s="7">
        <v>6.76</v>
      </c>
      <c r="G401" s="45">
        <f t="shared" si="11"/>
        <v>42.25</v>
      </c>
    </row>
    <row r="402" spans="1:7" ht="12.75">
      <c r="A402" s="9"/>
      <c r="B402" s="57" t="s">
        <v>257</v>
      </c>
      <c r="C402" s="11"/>
      <c r="D402" s="5" t="s">
        <v>258</v>
      </c>
      <c r="E402" s="6">
        <f>SUM(E403:E411)</f>
        <v>46976</v>
      </c>
      <c r="F402" s="6">
        <f>SUM(F403:F411)</f>
        <v>24502.209999999995</v>
      </c>
      <c r="G402" s="45">
        <f t="shared" si="11"/>
        <v>52.15899608310626</v>
      </c>
    </row>
    <row r="403" spans="1:7" ht="12.75">
      <c r="A403" s="9"/>
      <c r="B403" s="10"/>
      <c r="C403" s="28" t="s">
        <v>43</v>
      </c>
      <c r="D403" s="5" t="s">
        <v>28</v>
      </c>
      <c r="E403" s="6">
        <v>33000</v>
      </c>
      <c r="F403" s="7">
        <v>16400</v>
      </c>
      <c r="G403" s="45">
        <f t="shared" si="11"/>
        <v>49.696969696969695</v>
      </c>
    </row>
    <row r="404" spans="1:7" ht="12.75">
      <c r="A404" s="9"/>
      <c r="B404" s="10"/>
      <c r="C404" s="55" t="s">
        <v>44</v>
      </c>
      <c r="D404" s="52" t="s">
        <v>29</v>
      </c>
      <c r="E404" s="6">
        <v>2550</v>
      </c>
      <c r="F404" s="7">
        <v>2541.5</v>
      </c>
      <c r="G404" s="45">
        <f t="shared" si="11"/>
        <v>99.66666666666667</v>
      </c>
    </row>
    <row r="405" spans="1:7" ht="12.75">
      <c r="A405" s="9"/>
      <c r="B405" s="10"/>
      <c r="C405" s="55" t="s">
        <v>38</v>
      </c>
      <c r="D405" s="52" t="s">
        <v>23</v>
      </c>
      <c r="E405" s="6">
        <v>6120</v>
      </c>
      <c r="F405" s="7">
        <v>3307.19</v>
      </c>
      <c r="G405" s="45">
        <f t="shared" si="11"/>
        <v>54.039052287581704</v>
      </c>
    </row>
    <row r="406" spans="1:7" ht="12.75">
      <c r="A406" s="9"/>
      <c r="B406" s="10"/>
      <c r="C406" s="55" t="s">
        <v>39</v>
      </c>
      <c r="D406" s="52" t="s">
        <v>24</v>
      </c>
      <c r="E406" s="6">
        <v>880</v>
      </c>
      <c r="F406" s="7">
        <v>464.07</v>
      </c>
      <c r="G406" s="45">
        <f t="shared" si="11"/>
        <v>52.73522727272727</v>
      </c>
    </row>
    <row r="407" spans="1:7" ht="12.75">
      <c r="A407" s="9"/>
      <c r="B407" s="10"/>
      <c r="C407" s="53" t="s">
        <v>47</v>
      </c>
      <c r="D407" s="5" t="s">
        <v>32</v>
      </c>
      <c r="E407" s="6">
        <v>140</v>
      </c>
      <c r="F407" s="7">
        <v>0</v>
      </c>
      <c r="G407" s="45">
        <f t="shared" si="11"/>
        <v>0</v>
      </c>
    </row>
    <row r="408" spans="1:7" ht="25.5">
      <c r="A408" s="9"/>
      <c r="B408" s="10"/>
      <c r="C408" s="11" t="s">
        <v>128</v>
      </c>
      <c r="D408" s="5" t="s">
        <v>288</v>
      </c>
      <c r="E408" s="6">
        <v>500</v>
      </c>
      <c r="F408" s="7">
        <v>116.85</v>
      </c>
      <c r="G408" s="45">
        <f t="shared" si="11"/>
        <v>23.369999999999997</v>
      </c>
    </row>
    <row r="409" spans="1:7" ht="12.75">
      <c r="A409" s="9"/>
      <c r="B409" s="10"/>
      <c r="C409" s="11" t="s">
        <v>48</v>
      </c>
      <c r="D409" s="5" t="s">
        <v>33</v>
      </c>
      <c r="E409" s="6">
        <v>2200</v>
      </c>
      <c r="F409" s="7">
        <v>782.6</v>
      </c>
      <c r="G409" s="45">
        <f t="shared" si="11"/>
        <v>35.57272727272727</v>
      </c>
    </row>
    <row r="410" spans="1:7" ht="25.5">
      <c r="A410" s="9"/>
      <c r="B410" s="10"/>
      <c r="C410" s="11" t="s">
        <v>45</v>
      </c>
      <c r="D410" s="5" t="s">
        <v>30</v>
      </c>
      <c r="E410" s="6">
        <v>1186</v>
      </c>
      <c r="F410" s="7">
        <v>890</v>
      </c>
      <c r="G410" s="45">
        <f t="shared" si="11"/>
        <v>75.04215851602024</v>
      </c>
    </row>
    <row r="411" spans="1:7" ht="25.5">
      <c r="A411" s="9"/>
      <c r="B411" s="10"/>
      <c r="C411" s="11" t="s">
        <v>51</v>
      </c>
      <c r="D411" s="5" t="s">
        <v>36</v>
      </c>
      <c r="E411" s="6">
        <v>400</v>
      </c>
      <c r="F411" s="7">
        <v>0</v>
      </c>
      <c r="G411" s="45">
        <f t="shared" si="11"/>
        <v>0</v>
      </c>
    </row>
    <row r="412" spans="1:7" ht="12.75">
      <c r="A412" s="9"/>
      <c r="B412" s="57" t="s">
        <v>259</v>
      </c>
      <c r="C412" s="11"/>
      <c r="D412" s="5" t="s">
        <v>260</v>
      </c>
      <c r="E412" s="6">
        <f>SUM(E413:E434)</f>
        <v>378489.04999999993</v>
      </c>
      <c r="F412" s="6">
        <f>SUM(F413:F434)</f>
        <v>182335.7</v>
      </c>
      <c r="G412" s="45">
        <f>F412/E412*100</f>
        <v>48.174630151123274</v>
      </c>
    </row>
    <row r="413" spans="1:7" ht="25.5">
      <c r="A413" s="9"/>
      <c r="B413" s="10"/>
      <c r="C413" s="28" t="s">
        <v>145</v>
      </c>
      <c r="D413" s="5" t="s">
        <v>93</v>
      </c>
      <c r="E413" s="6">
        <v>1500</v>
      </c>
      <c r="F413" s="7">
        <v>0</v>
      </c>
      <c r="G413" s="45">
        <f>F413/E413*100</f>
        <v>0</v>
      </c>
    </row>
    <row r="414" spans="1:7" ht="12.75">
      <c r="A414" s="9"/>
      <c r="B414" s="10"/>
      <c r="C414" s="28" t="s">
        <v>43</v>
      </c>
      <c r="D414" s="5" t="s">
        <v>28</v>
      </c>
      <c r="E414" s="6">
        <v>8000</v>
      </c>
      <c r="F414" s="7">
        <v>3200</v>
      </c>
      <c r="G414" s="45">
        <f>F414/E414*100</f>
        <v>40</v>
      </c>
    </row>
    <row r="415" spans="1:7" ht="12.75">
      <c r="A415" s="9"/>
      <c r="B415" s="10"/>
      <c r="C415" s="28" t="s">
        <v>261</v>
      </c>
      <c r="D415" s="5" t="s">
        <v>28</v>
      </c>
      <c r="E415" s="6">
        <v>233176.6</v>
      </c>
      <c r="F415" s="7">
        <v>113397.55</v>
      </c>
      <c r="G415" s="45">
        <f t="shared" si="11"/>
        <v>48.63161655157507</v>
      </c>
    </row>
    <row r="416" spans="1:7" ht="12.75">
      <c r="A416" s="9"/>
      <c r="B416" s="10"/>
      <c r="C416" s="81" t="s">
        <v>285</v>
      </c>
      <c r="D416" s="5" t="s">
        <v>29</v>
      </c>
      <c r="E416" s="6">
        <v>4297.15</v>
      </c>
      <c r="F416" s="7">
        <v>1661.72</v>
      </c>
      <c r="G416" s="45">
        <f t="shared" si="11"/>
        <v>38.670281465622566</v>
      </c>
    </row>
    <row r="417" spans="1:7" ht="12.75">
      <c r="A417" s="9"/>
      <c r="B417" s="10"/>
      <c r="C417" s="13" t="s">
        <v>38</v>
      </c>
      <c r="D417" s="5" t="s">
        <v>23</v>
      </c>
      <c r="E417" s="6">
        <v>1530</v>
      </c>
      <c r="F417" s="7">
        <v>573.76</v>
      </c>
      <c r="G417" s="45">
        <f t="shared" si="11"/>
        <v>37.500653594771244</v>
      </c>
    </row>
    <row r="418" spans="1:7" ht="12.75">
      <c r="A418" s="9"/>
      <c r="B418" s="10"/>
      <c r="C418" s="55" t="s">
        <v>224</v>
      </c>
      <c r="D418" s="52" t="s">
        <v>23</v>
      </c>
      <c r="E418" s="6">
        <v>41289.54</v>
      </c>
      <c r="F418" s="7">
        <v>20617.31</v>
      </c>
      <c r="G418" s="45">
        <f t="shared" si="11"/>
        <v>49.933494052004455</v>
      </c>
    </row>
    <row r="419" spans="1:7" ht="12.75">
      <c r="A419" s="9"/>
      <c r="B419" s="10"/>
      <c r="C419" s="55" t="s">
        <v>39</v>
      </c>
      <c r="D419" s="52" t="s">
        <v>24</v>
      </c>
      <c r="E419" s="6">
        <v>200</v>
      </c>
      <c r="F419" s="7">
        <v>78.4</v>
      </c>
      <c r="G419" s="45">
        <f t="shared" si="11"/>
        <v>39.2</v>
      </c>
    </row>
    <row r="420" spans="1:7" ht="12.75">
      <c r="A420" s="9"/>
      <c r="B420" s="10"/>
      <c r="C420" s="55" t="s">
        <v>225</v>
      </c>
      <c r="D420" s="52" t="s">
        <v>24</v>
      </c>
      <c r="E420" s="6">
        <v>5599.66</v>
      </c>
      <c r="F420" s="7">
        <v>2821.52</v>
      </c>
      <c r="G420" s="45">
        <f t="shared" si="11"/>
        <v>50.38734494594315</v>
      </c>
    </row>
    <row r="421" spans="1:7" ht="12.75">
      <c r="A421" s="9"/>
      <c r="B421" s="10"/>
      <c r="C421" s="53" t="s">
        <v>47</v>
      </c>
      <c r="D421" s="5" t="s">
        <v>32</v>
      </c>
      <c r="E421" s="6">
        <v>20640</v>
      </c>
      <c r="F421" s="7">
        <v>11648.67</v>
      </c>
      <c r="G421" s="45">
        <f t="shared" si="11"/>
        <v>56.4373546511628</v>
      </c>
    </row>
    <row r="422" spans="1:7" ht="12.75">
      <c r="A422" s="9"/>
      <c r="B422" s="10"/>
      <c r="C422" s="53" t="s">
        <v>262</v>
      </c>
      <c r="D422" s="5" t="s">
        <v>32</v>
      </c>
      <c r="E422" s="6">
        <v>3746</v>
      </c>
      <c r="F422" s="7">
        <v>0</v>
      </c>
      <c r="G422" s="45">
        <f>F422/E422*100</f>
        <v>0</v>
      </c>
    </row>
    <row r="423" spans="1:7" ht="12.75">
      <c r="A423" s="9"/>
      <c r="B423" s="2"/>
      <c r="C423" s="4" t="s">
        <v>111</v>
      </c>
      <c r="D423" s="66" t="s">
        <v>73</v>
      </c>
      <c r="E423" s="6">
        <v>7000</v>
      </c>
      <c r="F423" s="7">
        <v>6072.08</v>
      </c>
      <c r="G423" s="45">
        <f>F423/E423*100</f>
        <v>86.744</v>
      </c>
    </row>
    <row r="424" spans="1:7" ht="12.75">
      <c r="A424" s="2"/>
      <c r="B424" s="9"/>
      <c r="C424" s="77" t="s">
        <v>117</v>
      </c>
      <c r="D424" s="75" t="s">
        <v>77</v>
      </c>
      <c r="E424" s="6">
        <v>1000</v>
      </c>
      <c r="F424" s="7">
        <v>0</v>
      </c>
      <c r="G424" s="45">
        <f>F424/E424*100</f>
        <v>0</v>
      </c>
    </row>
    <row r="425" spans="1:7" ht="12.75">
      <c r="A425" s="9"/>
      <c r="B425" s="10"/>
      <c r="C425" s="11" t="s">
        <v>50</v>
      </c>
      <c r="D425" s="5" t="s">
        <v>35</v>
      </c>
      <c r="E425" s="6">
        <v>100</v>
      </c>
      <c r="F425" s="7">
        <v>0</v>
      </c>
      <c r="G425" s="45">
        <f>F425/E425*100</f>
        <v>0</v>
      </c>
    </row>
    <row r="426" spans="1:7" ht="12.75">
      <c r="A426" s="9"/>
      <c r="B426" s="10"/>
      <c r="C426" s="11" t="s">
        <v>41</v>
      </c>
      <c r="D426" s="5" t="s">
        <v>26</v>
      </c>
      <c r="E426" s="6">
        <v>6000</v>
      </c>
      <c r="F426" s="7">
        <v>3841.32</v>
      </c>
      <c r="G426" s="45">
        <f t="shared" si="11"/>
        <v>64.022</v>
      </c>
    </row>
    <row r="427" spans="1:7" ht="12.75">
      <c r="A427" s="9"/>
      <c r="B427" s="10"/>
      <c r="C427" s="11" t="s">
        <v>264</v>
      </c>
      <c r="D427" s="5" t="s">
        <v>26</v>
      </c>
      <c r="E427" s="6">
        <v>18810</v>
      </c>
      <c r="F427" s="7">
        <v>7228</v>
      </c>
      <c r="G427" s="45">
        <f>F427/E427*100</f>
        <v>38.42636895268474</v>
      </c>
    </row>
    <row r="428" spans="1:7" ht="12.75">
      <c r="A428" s="9"/>
      <c r="B428" s="10"/>
      <c r="C428" s="11" t="s">
        <v>263</v>
      </c>
      <c r="D428" s="5" t="s">
        <v>26</v>
      </c>
      <c r="E428" s="6">
        <v>14400</v>
      </c>
      <c r="F428" s="7">
        <v>4844</v>
      </c>
      <c r="G428" s="45">
        <f>F428/E428*100</f>
        <v>33.63888888888889</v>
      </c>
    </row>
    <row r="429" spans="1:7" ht="25.5">
      <c r="A429" s="9"/>
      <c r="B429" s="10"/>
      <c r="C429" s="11" t="s">
        <v>286</v>
      </c>
      <c r="D429" s="5" t="s">
        <v>287</v>
      </c>
      <c r="E429" s="6">
        <v>1411.8</v>
      </c>
      <c r="F429" s="7">
        <v>458.14</v>
      </c>
      <c r="G429" s="45">
        <f>F429/E429*100</f>
        <v>32.45077206403173</v>
      </c>
    </row>
    <row r="430" spans="1:7" ht="12.75">
      <c r="A430" s="9"/>
      <c r="B430" s="10"/>
      <c r="C430" s="11" t="s">
        <v>290</v>
      </c>
      <c r="D430" s="5" t="s">
        <v>33</v>
      </c>
      <c r="E430" s="6">
        <v>500</v>
      </c>
      <c r="F430" s="7">
        <v>37</v>
      </c>
      <c r="G430" s="45">
        <f t="shared" si="11"/>
        <v>7.3999999999999995</v>
      </c>
    </row>
    <row r="431" spans="1:7" ht="12.75">
      <c r="A431" s="9"/>
      <c r="B431" s="10"/>
      <c r="C431" s="11" t="s">
        <v>42</v>
      </c>
      <c r="D431" s="5" t="s">
        <v>27</v>
      </c>
      <c r="E431" s="6">
        <v>1500</v>
      </c>
      <c r="F431" s="7">
        <v>360</v>
      </c>
      <c r="G431" s="45">
        <f aca="true" t="shared" si="12" ref="G431:G450">F431/E431*100</f>
        <v>24</v>
      </c>
    </row>
    <row r="432" spans="1:7" ht="26.25" customHeight="1">
      <c r="A432" s="2"/>
      <c r="B432" s="2"/>
      <c r="C432" s="4" t="s">
        <v>45</v>
      </c>
      <c r="D432" s="5" t="s">
        <v>30</v>
      </c>
      <c r="E432" s="6">
        <v>5928.3</v>
      </c>
      <c r="F432" s="7">
        <v>4446.23</v>
      </c>
      <c r="G432" s="45">
        <f t="shared" si="12"/>
        <v>75.0000843412108</v>
      </c>
    </row>
    <row r="433" spans="1:7" ht="26.25" customHeight="1">
      <c r="A433" s="2"/>
      <c r="B433" s="2"/>
      <c r="C433" s="4" t="s">
        <v>130</v>
      </c>
      <c r="D433" s="5" t="s">
        <v>84</v>
      </c>
      <c r="E433" s="6">
        <v>1620</v>
      </c>
      <c r="F433" s="7">
        <v>810</v>
      </c>
      <c r="G433" s="45">
        <f t="shared" si="12"/>
        <v>50</v>
      </c>
    </row>
    <row r="434" spans="1:7" ht="23.25" customHeight="1">
      <c r="A434" s="2"/>
      <c r="B434" s="9"/>
      <c r="C434" s="25" t="s">
        <v>51</v>
      </c>
      <c r="D434" s="5" t="s">
        <v>36</v>
      </c>
      <c r="E434" s="6">
        <v>240</v>
      </c>
      <c r="F434" s="20">
        <v>240</v>
      </c>
      <c r="G434" s="45">
        <f t="shared" si="12"/>
        <v>100</v>
      </c>
    </row>
    <row r="435" spans="1:7" ht="12.75">
      <c r="A435" s="9"/>
      <c r="B435" s="57" t="s">
        <v>267</v>
      </c>
      <c r="C435" s="11"/>
      <c r="D435" s="5" t="s">
        <v>268</v>
      </c>
      <c r="E435" s="6">
        <f>E436</f>
        <v>75000</v>
      </c>
      <c r="F435" s="6">
        <f>F436</f>
        <v>40309.17</v>
      </c>
      <c r="G435" s="45">
        <f t="shared" si="12"/>
        <v>53.74555999999999</v>
      </c>
    </row>
    <row r="436" spans="1:7" ht="42" customHeight="1">
      <c r="A436" s="2"/>
      <c r="B436" s="2"/>
      <c r="C436" s="4" t="s">
        <v>165</v>
      </c>
      <c r="D436" s="5" t="s">
        <v>231</v>
      </c>
      <c r="E436" s="6">
        <v>75000</v>
      </c>
      <c r="F436" s="7">
        <v>40309.17</v>
      </c>
      <c r="G436" s="45">
        <f t="shared" si="12"/>
        <v>53.74555999999999</v>
      </c>
    </row>
    <row r="437" spans="1:7" ht="25.5">
      <c r="A437" s="59" t="s">
        <v>170</v>
      </c>
      <c r="B437" s="64"/>
      <c r="C437" s="63"/>
      <c r="D437" s="15" t="s">
        <v>70</v>
      </c>
      <c r="E437" s="16">
        <f>E438+E441+E450+E456</f>
        <v>3208614.94</v>
      </c>
      <c r="F437" s="16">
        <f>F438+F441+F450+F456</f>
        <v>1350273.62</v>
      </c>
      <c r="G437" s="18">
        <f t="shared" si="12"/>
        <v>42.082756742384305</v>
      </c>
    </row>
    <row r="438" spans="1:7" ht="12.75">
      <c r="A438" s="9"/>
      <c r="B438" s="57" t="s">
        <v>171</v>
      </c>
      <c r="C438" s="11"/>
      <c r="D438" s="5" t="s">
        <v>104</v>
      </c>
      <c r="E438" s="6">
        <f>SUM(E439:E440)</f>
        <v>30000</v>
      </c>
      <c r="F438" s="6">
        <f>SUM(F439:F440)</f>
        <v>16030.86</v>
      </c>
      <c r="G438" s="45">
        <f t="shared" si="12"/>
        <v>53.4362</v>
      </c>
    </row>
    <row r="439" spans="1:7" ht="12.75">
      <c r="A439" s="9"/>
      <c r="B439" s="10"/>
      <c r="C439" s="11" t="s">
        <v>41</v>
      </c>
      <c r="D439" s="5" t="s">
        <v>26</v>
      </c>
      <c r="E439" s="6">
        <v>15000</v>
      </c>
      <c r="F439" s="7">
        <v>4960.86</v>
      </c>
      <c r="G439" s="45">
        <f t="shared" si="12"/>
        <v>33.072399999999995</v>
      </c>
    </row>
    <row r="440" spans="1:7" ht="27" customHeight="1">
      <c r="A440" s="9"/>
      <c r="B440" s="10"/>
      <c r="C440" s="11" t="s">
        <v>214</v>
      </c>
      <c r="D440" s="5" t="s">
        <v>229</v>
      </c>
      <c r="E440" s="6">
        <v>15000</v>
      </c>
      <c r="F440" s="7">
        <v>11070</v>
      </c>
      <c r="G440" s="45">
        <f t="shared" si="12"/>
        <v>73.8</v>
      </c>
    </row>
    <row r="441" spans="1:7" s="1" customFormat="1" ht="12.75">
      <c r="A441" s="9"/>
      <c r="B441" s="25" t="s">
        <v>197</v>
      </c>
      <c r="C441" s="11"/>
      <c r="D441" s="5" t="s">
        <v>198</v>
      </c>
      <c r="E441" s="6">
        <f>SUM(E442:E449)</f>
        <v>1999800</v>
      </c>
      <c r="F441" s="7">
        <f>SUM(F442:F449)</f>
        <v>1017252.23</v>
      </c>
      <c r="G441" s="45">
        <f t="shared" si="12"/>
        <v>50.867698269826974</v>
      </c>
    </row>
    <row r="442" spans="1:7" ht="12.75">
      <c r="A442" s="9"/>
      <c r="B442" s="10"/>
      <c r="C442" s="28" t="s">
        <v>43</v>
      </c>
      <c r="D442" s="5" t="s">
        <v>28</v>
      </c>
      <c r="E442" s="6">
        <v>100500</v>
      </c>
      <c r="F442" s="7">
        <v>47286.81</v>
      </c>
      <c r="G442" s="45">
        <f t="shared" si="12"/>
        <v>47.05155223880597</v>
      </c>
    </row>
    <row r="443" spans="1:7" ht="12.75">
      <c r="A443" s="9"/>
      <c r="B443" s="10"/>
      <c r="C443" s="55" t="s">
        <v>44</v>
      </c>
      <c r="D443" s="52" t="s">
        <v>29</v>
      </c>
      <c r="E443" s="6">
        <v>7905</v>
      </c>
      <c r="F443" s="7">
        <v>6762.1</v>
      </c>
      <c r="G443" s="45">
        <f t="shared" si="12"/>
        <v>85.54206198608476</v>
      </c>
    </row>
    <row r="444" spans="1:7" ht="12.75">
      <c r="A444" s="9"/>
      <c r="B444" s="10"/>
      <c r="C444" s="55" t="s">
        <v>136</v>
      </c>
      <c r="D444" s="52" t="s">
        <v>213</v>
      </c>
      <c r="E444" s="6">
        <v>36000</v>
      </c>
      <c r="F444" s="7">
        <v>18253</v>
      </c>
      <c r="G444" s="45">
        <f t="shared" si="12"/>
        <v>50.702777777777776</v>
      </c>
    </row>
    <row r="445" spans="1:7" ht="12.75">
      <c r="A445" s="9"/>
      <c r="B445" s="10"/>
      <c r="C445" s="55" t="s">
        <v>38</v>
      </c>
      <c r="D445" s="52" t="s">
        <v>23</v>
      </c>
      <c r="E445" s="6">
        <v>18500</v>
      </c>
      <c r="F445" s="7">
        <v>8919.97</v>
      </c>
      <c r="G445" s="45">
        <f t="shared" si="12"/>
        <v>48.216054054054055</v>
      </c>
    </row>
    <row r="446" spans="1:7" ht="12.75">
      <c r="A446" s="9"/>
      <c r="B446" s="10"/>
      <c r="C446" s="55" t="s">
        <v>39</v>
      </c>
      <c r="D446" s="52" t="s">
        <v>206</v>
      </c>
      <c r="E446" s="6">
        <v>1500</v>
      </c>
      <c r="F446" s="7">
        <v>743.08</v>
      </c>
      <c r="G446" s="45">
        <f t="shared" si="12"/>
        <v>49.53866666666667</v>
      </c>
    </row>
    <row r="447" spans="1:7" ht="12.75">
      <c r="A447" s="9"/>
      <c r="B447" s="10"/>
      <c r="C447" s="53" t="s">
        <v>40</v>
      </c>
      <c r="D447" s="5" t="s">
        <v>25</v>
      </c>
      <c r="E447" s="6">
        <v>13616</v>
      </c>
      <c r="F447" s="7">
        <v>0</v>
      </c>
      <c r="G447" s="45">
        <f t="shared" si="12"/>
        <v>0</v>
      </c>
    </row>
    <row r="448" spans="1:7" ht="12.75">
      <c r="A448" s="9"/>
      <c r="B448" s="10"/>
      <c r="C448" s="11" t="s">
        <v>41</v>
      </c>
      <c r="D448" s="5" t="s">
        <v>26</v>
      </c>
      <c r="E448" s="6">
        <v>1820000</v>
      </c>
      <c r="F448" s="7">
        <v>933953.02</v>
      </c>
      <c r="G448" s="45">
        <f t="shared" si="12"/>
        <v>51.3161</v>
      </c>
    </row>
    <row r="449" spans="1:7" ht="25.5">
      <c r="A449" s="9"/>
      <c r="B449" s="10"/>
      <c r="C449" s="11" t="s">
        <v>45</v>
      </c>
      <c r="D449" s="5" t="s">
        <v>30</v>
      </c>
      <c r="E449" s="6">
        <v>1779</v>
      </c>
      <c r="F449" s="7">
        <v>1334.25</v>
      </c>
      <c r="G449" s="45">
        <f t="shared" si="12"/>
        <v>75</v>
      </c>
    </row>
    <row r="450" spans="1:7" ht="12.75">
      <c r="A450" s="9"/>
      <c r="B450" s="57" t="s">
        <v>172</v>
      </c>
      <c r="C450" s="11"/>
      <c r="D450" s="5" t="s">
        <v>105</v>
      </c>
      <c r="E450" s="6">
        <f>SUM(E451:E455)</f>
        <v>967759.98</v>
      </c>
      <c r="F450" s="7">
        <f>SUM(F451:F455)</f>
        <v>297574.26</v>
      </c>
      <c r="G450" s="45">
        <f t="shared" si="12"/>
        <v>30.74876685849316</v>
      </c>
    </row>
    <row r="451" spans="1:7" ht="12.75">
      <c r="A451" s="9"/>
      <c r="B451" s="10"/>
      <c r="C451" s="28" t="s">
        <v>47</v>
      </c>
      <c r="D451" s="5" t="s">
        <v>32</v>
      </c>
      <c r="E451" s="6">
        <v>6403.4</v>
      </c>
      <c r="F451" s="7">
        <v>2353.8</v>
      </c>
      <c r="G451" s="45">
        <f aca="true" t="shared" si="13" ref="G451:G502">F451/E451*100</f>
        <v>36.758596995346224</v>
      </c>
    </row>
    <row r="452" spans="1:7" ht="14.25" customHeight="1">
      <c r="A452" s="9"/>
      <c r="B452" s="10"/>
      <c r="C452" s="55" t="s">
        <v>111</v>
      </c>
      <c r="D452" s="52" t="s">
        <v>73</v>
      </c>
      <c r="E452" s="6">
        <v>550000</v>
      </c>
      <c r="F452" s="7">
        <v>215458.77</v>
      </c>
      <c r="G452" s="45">
        <f t="shared" si="13"/>
        <v>39.17432181818182</v>
      </c>
    </row>
    <row r="453" spans="1:7" s="1" customFormat="1" ht="15.75" customHeight="1">
      <c r="A453" s="9"/>
      <c r="B453" s="10"/>
      <c r="C453" s="53" t="s">
        <v>117</v>
      </c>
      <c r="D453" s="5" t="s">
        <v>77</v>
      </c>
      <c r="E453" s="6">
        <v>100000</v>
      </c>
      <c r="F453" s="7">
        <v>52714.94</v>
      </c>
      <c r="G453" s="45">
        <f t="shared" si="13"/>
        <v>52.71494</v>
      </c>
    </row>
    <row r="454" spans="1:7" ht="12.75">
      <c r="A454" s="9"/>
      <c r="B454" s="10"/>
      <c r="C454" s="11" t="s">
        <v>41</v>
      </c>
      <c r="D454" s="5" t="s">
        <v>26</v>
      </c>
      <c r="E454" s="6">
        <v>10000</v>
      </c>
      <c r="F454" s="7">
        <v>7077.06</v>
      </c>
      <c r="G454" s="45">
        <f t="shared" si="13"/>
        <v>70.7706</v>
      </c>
    </row>
    <row r="455" spans="1:7" ht="25.5" customHeight="1">
      <c r="A455" s="9"/>
      <c r="B455" s="10"/>
      <c r="C455" s="11" t="s">
        <v>112</v>
      </c>
      <c r="D455" s="5" t="s">
        <v>74</v>
      </c>
      <c r="E455" s="6">
        <v>301356.58</v>
      </c>
      <c r="F455" s="8">
        <v>19969.69</v>
      </c>
      <c r="G455" s="45">
        <f t="shared" si="13"/>
        <v>6.626598297604784</v>
      </c>
    </row>
    <row r="456" spans="1:7" ht="15.75" customHeight="1">
      <c r="A456" s="9"/>
      <c r="B456" s="57" t="s">
        <v>173</v>
      </c>
      <c r="C456" s="11"/>
      <c r="D456" s="5" t="s">
        <v>5</v>
      </c>
      <c r="E456" s="6">
        <f>SUM(E457:E461)</f>
        <v>211054.96000000002</v>
      </c>
      <c r="F456" s="6">
        <f>SUM(F457:F461)</f>
        <v>19416.27</v>
      </c>
      <c r="G456" s="45">
        <f t="shared" si="13"/>
        <v>9.199627433536744</v>
      </c>
    </row>
    <row r="457" spans="1:7" ht="14.25" customHeight="1">
      <c r="A457" s="9"/>
      <c r="B457" s="10"/>
      <c r="C457" s="11" t="s">
        <v>47</v>
      </c>
      <c r="D457" s="5" t="s">
        <v>32</v>
      </c>
      <c r="E457" s="6">
        <v>52000</v>
      </c>
      <c r="F457" s="7">
        <v>202.28</v>
      </c>
      <c r="G457" s="45">
        <f t="shared" si="13"/>
        <v>0.389</v>
      </c>
    </row>
    <row r="458" spans="1:7" ht="14.25" customHeight="1">
      <c r="A458" s="9"/>
      <c r="B458" s="10"/>
      <c r="C458" s="11" t="s">
        <v>41</v>
      </c>
      <c r="D458" s="5" t="s">
        <v>26</v>
      </c>
      <c r="E458" s="6">
        <v>50193.2</v>
      </c>
      <c r="F458" s="7">
        <v>19213.99</v>
      </c>
      <c r="G458" s="45">
        <f t="shared" si="13"/>
        <v>38.28006582564969</v>
      </c>
    </row>
    <row r="459" spans="1:7" ht="27" customHeight="1">
      <c r="A459" s="9"/>
      <c r="B459" s="10"/>
      <c r="C459" s="11" t="s">
        <v>214</v>
      </c>
      <c r="D459" s="5" t="s">
        <v>229</v>
      </c>
      <c r="E459" s="6">
        <v>55000</v>
      </c>
      <c r="F459" s="7">
        <v>0</v>
      </c>
      <c r="G459" s="45">
        <f t="shared" si="13"/>
        <v>0</v>
      </c>
    </row>
    <row r="460" spans="1:7" ht="27" customHeight="1">
      <c r="A460" s="9"/>
      <c r="B460" s="10"/>
      <c r="C460" s="13" t="s">
        <v>112</v>
      </c>
      <c r="D460" s="5" t="s">
        <v>74</v>
      </c>
      <c r="E460" s="6">
        <v>30802.78</v>
      </c>
      <c r="F460" s="7">
        <v>0</v>
      </c>
      <c r="G460" s="45">
        <f t="shared" si="13"/>
        <v>0</v>
      </c>
    </row>
    <row r="461" spans="1:7" ht="24.75" customHeight="1">
      <c r="A461" s="9"/>
      <c r="B461" s="10"/>
      <c r="C461" s="55" t="s">
        <v>121</v>
      </c>
      <c r="D461" s="52" t="s">
        <v>79</v>
      </c>
      <c r="E461" s="6">
        <v>23058.98</v>
      </c>
      <c r="F461" s="7">
        <v>0</v>
      </c>
      <c r="G461" s="45">
        <f t="shared" si="13"/>
        <v>0</v>
      </c>
    </row>
    <row r="462" spans="1:7" ht="25.5">
      <c r="A462" s="59" t="s">
        <v>174</v>
      </c>
      <c r="B462" s="64"/>
      <c r="C462" s="62"/>
      <c r="D462" s="15" t="s">
        <v>71</v>
      </c>
      <c r="E462" s="16">
        <f>E463+E480+E482+E486</f>
        <v>3807830</v>
      </c>
      <c r="F462" s="16">
        <f>F463+F480+F482+F486</f>
        <v>830919.1199999999</v>
      </c>
      <c r="G462" s="18">
        <f t="shared" si="13"/>
        <v>21.821329208499325</v>
      </c>
    </row>
    <row r="463" spans="1:7" ht="12.75">
      <c r="A463" s="60"/>
      <c r="B463" s="57" t="s">
        <v>175</v>
      </c>
      <c r="C463" s="11"/>
      <c r="D463" s="5" t="s">
        <v>72</v>
      </c>
      <c r="E463" s="6">
        <f>SUM(E464:E479)</f>
        <v>3531823.2</v>
      </c>
      <c r="F463" s="7">
        <f>SUM(F464:F479)</f>
        <v>645793.8599999999</v>
      </c>
      <c r="G463" s="45">
        <f t="shared" si="13"/>
        <v>18.28499965683446</v>
      </c>
    </row>
    <row r="464" spans="1:7" ht="25.5">
      <c r="A464" s="12"/>
      <c r="B464" s="10"/>
      <c r="C464" s="11" t="s">
        <v>176</v>
      </c>
      <c r="D464" s="5" t="s">
        <v>106</v>
      </c>
      <c r="E464" s="6">
        <v>660000</v>
      </c>
      <c r="F464" s="7">
        <v>330000</v>
      </c>
      <c r="G464" s="45">
        <f t="shared" si="13"/>
        <v>50</v>
      </c>
    </row>
    <row r="465" spans="1:7" ht="12.75">
      <c r="A465" s="12"/>
      <c r="B465" s="10"/>
      <c r="C465" s="28" t="s">
        <v>43</v>
      </c>
      <c r="D465" s="5" t="s">
        <v>28</v>
      </c>
      <c r="E465" s="6">
        <v>99720</v>
      </c>
      <c r="F465" s="7">
        <v>42529</v>
      </c>
      <c r="G465" s="45">
        <f t="shared" si="13"/>
        <v>42.64841556357802</v>
      </c>
    </row>
    <row r="466" spans="1:7" ht="12.75">
      <c r="A466" s="9"/>
      <c r="B466" s="10"/>
      <c r="C466" s="55" t="s">
        <v>44</v>
      </c>
      <c r="D466" s="52" t="s">
        <v>29</v>
      </c>
      <c r="E466" s="6">
        <v>6700</v>
      </c>
      <c r="F466" s="7">
        <v>6489.16</v>
      </c>
      <c r="G466" s="45">
        <f t="shared" si="13"/>
        <v>96.85313432835821</v>
      </c>
    </row>
    <row r="467" spans="1:7" ht="12.75">
      <c r="A467" s="12"/>
      <c r="B467" s="10"/>
      <c r="C467" s="55" t="s">
        <v>38</v>
      </c>
      <c r="D467" s="52" t="s">
        <v>23</v>
      </c>
      <c r="E467" s="6">
        <v>18270</v>
      </c>
      <c r="F467" s="7">
        <v>8457.29</v>
      </c>
      <c r="G467" s="45">
        <f t="shared" si="13"/>
        <v>46.29058565955118</v>
      </c>
    </row>
    <row r="468" spans="1:7" ht="12.75">
      <c r="A468" s="12"/>
      <c r="B468" s="10"/>
      <c r="C468" s="55" t="s">
        <v>39</v>
      </c>
      <c r="D468" s="52" t="s">
        <v>24</v>
      </c>
      <c r="E468" s="6">
        <v>1760</v>
      </c>
      <c r="F468" s="7">
        <v>678.37</v>
      </c>
      <c r="G468" s="45">
        <f t="shared" si="13"/>
        <v>38.543749999999996</v>
      </c>
    </row>
    <row r="469" spans="1:7" ht="12.75">
      <c r="A469" s="12"/>
      <c r="B469" s="10"/>
      <c r="C469" s="53" t="s">
        <v>40</v>
      </c>
      <c r="D469" s="5" t="s">
        <v>25</v>
      </c>
      <c r="E469" s="6">
        <v>500</v>
      </c>
      <c r="F469" s="7">
        <v>0</v>
      </c>
      <c r="G469" s="45">
        <f t="shared" si="13"/>
        <v>0</v>
      </c>
    </row>
    <row r="470" spans="1:7" ht="12.75">
      <c r="A470" s="12"/>
      <c r="B470" s="10"/>
      <c r="C470" s="28" t="s">
        <v>47</v>
      </c>
      <c r="D470" s="5" t="s">
        <v>32</v>
      </c>
      <c r="E470" s="6">
        <v>101993.2</v>
      </c>
      <c r="F470" s="7">
        <v>31641</v>
      </c>
      <c r="G470" s="45">
        <f t="shared" si="13"/>
        <v>31.022656412388276</v>
      </c>
    </row>
    <row r="471" spans="1:7" ht="12.75">
      <c r="A471" s="12"/>
      <c r="B471" s="10"/>
      <c r="C471" s="55" t="s">
        <v>111</v>
      </c>
      <c r="D471" s="52" t="s">
        <v>73</v>
      </c>
      <c r="E471" s="6">
        <v>140000</v>
      </c>
      <c r="F471" s="7">
        <v>89414.5</v>
      </c>
      <c r="G471" s="45">
        <f t="shared" si="13"/>
        <v>63.8675</v>
      </c>
    </row>
    <row r="472" spans="1:7" ht="20.25" customHeight="1">
      <c r="A472" s="12"/>
      <c r="B472" s="10"/>
      <c r="C472" s="53" t="s">
        <v>117</v>
      </c>
      <c r="D472" s="5" t="s">
        <v>77</v>
      </c>
      <c r="E472" s="6">
        <v>112200</v>
      </c>
      <c r="F472" s="7">
        <v>50891.61</v>
      </c>
      <c r="G472" s="45">
        <f t="shared" si="13"/>
        <v>45.35794117647059</v>
      </c>
    </row>
    <row r="473" spans="1:7" ht="12.75">
      <c r="A473" s="12"/>
      <c r="B473" s="10"/>
      <c r="C473" s="11" t="s">
        <v>41</v>
      </c>
      <c r="D473" s="5" t="s">
        <v>26</v>
      </c>
      <c r="E473" s="6">
        <v>95078</v>
      </c>
      <c r="F473" s="7">
        <v>17333.45</v>
      </c>
      <c r="G473" s="45">
        <f t="shared" si="13"/>
        <v>18.230768421716906</v>
      </c>
    </row>
    <row r="474" spans="1:7" ht="25.5">
      <c r="A474" s="12"/>
      <c r="B474" s="10"/>
      <c r="C474" s="11" t="s">
        <v>45</v>
      </c>
      <c r="D474" s="5" t="s">
        <v>30</v>
      </c>
      <c r="E474" s="6">
        <v>3802</v>
      </c>
      <c r="F474" s="20">
        <v>2851.5</v>
      </c>
      <c r="G474" s="45">
        <f t="shared" si="13"/>
        <v>75</v>
      </c>
    </row>
    <row r="475" spans="1:7" ht="25.5">
      <c r="A475" s="12"/>
      <c r="B475" s="10"/>
      <c r="C475" s="11" t="s">
        <v>130</v>
      </c>
      <c r="D475" s="5" t="s">
        <v>84</v>
      </c>
      <c r="E475" s="6">
        <v>28800</v>
      </c>
      <c r="F475" s="65">
        <v>14400</v>
      </c>
      <c r="G475" s="45">
        <f t="shared" si="13"/>
        <v>50</v>
      </c>
    </row>
    <row r="476" spans="1:7" ht="27" customHeight="1">
      <c r="A476" s="12"/>
      <c r="B476" s="10"/>
      <c r="C476" s="11" t="s">
        <v>112</v>
      </c>
      <c r="D476" s="5" t="s">
        <v>74</v>
      </c>
      <c r="E476" s="6">
        <v>2044000</v>
      </c>
      <c r="F476" s="8">
        <v>32847.98</v>
      </c>
      <c r="G476" s="45">
        <f t="shared" si="13"/>
        <v>1.607044031311155</v>
      </c>
    </row>
    <row r="477" spans="1:7" ht="27" customHeight="1">
      <c r="A477" s="13"/>
      <c r="B477" s="10"/>
      <c r="C477" s="58" t="s">
        <v>291</v>
      </c>
      <c r="D477" s="5" t="s">
        <v>74</v>
      </c>
      <c r="E477" s="6">
        <v>127260</v>
      </c>
      <c r="F477" s="20">
        <v>0</v>
      </c>
      <c r="G477" s="45">
        <f t="shared" si="13"/>
        <v>0</v>
      </c>
    </row>
    <row r="478" spans="1:7" ht="27" customHeight="1">
      <c r="A478" s="13"/>
      <c r="B478" s="10"/>
      <c r="C478" s="25" t="s">
        <v>266</v>
      </c>
      <c r="D478" s="5" t="s">
        <v>74</v>
      </c>
      <c r="E478" s="6">
        <v>72740</v>
      </c>
      <c r="F478" s="79">
        <v>0</v>
      </c>
      <c r="G478" s="45">
        <f t="shared" si="13"/>
        <v>0</v>
      </c>
    </row>
    <row r="479" spans="1:7" ht="24.75" customHeight="1">
      <c r="A479" s="9"/>
      <c r="B479" s="10"/>
      <c r="C479" s="55" t="s">
        <v>121</v>
      </c>
      <c r="D479" s="52" t="s">
        <v>79</v>
      </c>
      <c r="E479" s="6">
        <v>19000</v>
      </c>
      <c r="F479" s="7">
        <v>18260</v>
      </c>
      <c r="G479" s="45">
        <f>F479/E479*100</f>
        <v>96.10526315789474</v>
      </c>
    </row>
    <row r="480" spans="1:7" ht="14.25" customHeight="1">
      <c r="A480" s="9"/>
      <c r="B480" s="57" t="s">
        <v>177</v>
      </c>
      <c r="C480" s="11"/>
      <c r="D480" s="5" t="s">
        <v>107</v>
      </c>
      <c r="E480" s="6">
        <f>E481</f>
        <v>170000</v>
      </c>
      <c r="F480" s="7">
        <f>F481</f>
        <v>84998</v>
      </c>
      <c r="G480" s="45">
        <f t="shared" si="13"/>
        <v>49.998823529411766</v>
      </c>
    </row>
    <row r="481" spans="1:7" ht="25.5">
      <c r="A481" s="9"/>
      <c r="B481" s="10"/>
      <c r="C481" s="11" t="s">
        <v>176</v>
      </c>
      <c r="D481" s="5" t="s">
        <v>106</v>
      </c>
      <c r="E481" s="6">
        <v>170000</v>
      </c>
      <c r="F481" s="7">
        <v>84998</v>
      </c>
      <c r="G481" s="45">
        <f t="shared" si="13"/>
        <v>49.998823529411766</v>
      </c>
    </row>
    <row r="482" spans="1:7" ht="23.25" customHeight="1">
      <c r="A482" s="9"/>
      <c r="B482" s="57" t="s">
        <v>178</v>
      </c>
      <c r="C482" s="28"/>
      <c r="D482" s="5" t="s">
        <v>108</v>
      </c>
      <c r="E482" s="6">
        <f>SUM(E483:E485)</f>
        <v>5000</v>
      </c>
      <c r="F482" s="6">
        <f>SUM(F483:F485)</f>
        <v>3127.27</v>
      </c>
      <c r="G482" s="45">
        <f t="shared" si="13"/>
        <v>62.545399999999994</v>
      </c>
    </row>
    <row r="483" spans="1:7" ht="14.25" customHeight="1">
      <c r="A483" s="9"/>
      <c r="B483" s="10"/>
      <c r="C483" s="25" t="s">
        <v>47</v>
      </c>
      <c r="D483" s="5" t="s">
        <v>32</v>
      </c>
      <c r="E483" s="6">
        <v>2700</v>
      </c>
      <c r="F483" s="7">
        <v>1563.29</v>
      </c>
      <c r="G483" s="45"/>
    </row>
    <row r="484" spans="1:7" ht="14.25" customHeight="1">
      <c r="A484" s="9"/>
      <c r="B484" s="10"/>
      <c r="C484" s="55" t="s">
        <v>111</v>
      </c>
      <c r="D484" s="52" t="s">
        <v>73</v>
      </c>
      <c r="E484" s="6">
        <v>2000</v>
      </c>
      <c r="F484" s="7">
        <v>1502.48</v>
      </c>
      <c r="G484" s="45">
        <f t="shared" si="13"/>
        <v>75.124</v>
      </c>
    </row>
    <row r="485" spans="1:7" ht="15" customHeight="1">
      <c r="A485" s="12"/>
      <c r="B485" s="10"/>
      <c r="C485" s="11" t="s">
        <v>41</v>
      </c>
      <c r="D485" s="5" t="s">
        <v>26</v>
      </c>
      <c r="E485" s="6">
        <v>300</v>
      </c>
      <c r="F485" s="7">
        <v>61.5</v>
      </c>
      <c r="G485" s="45">
        <f>F485/E485*100</f>
        <v>20.5</v>
      </c>
    </row>
    <row r="486" spans="1:7" ht="12.75">
      <c r="A486" s="9"/>
      <c r="B486" s="25" t="s">
        <v>188</v>
      </c>
      <c r="C486" s="11"/>
      <c r="D486" s="5" t="s">
        <v>5</v>
      </c>
      <c r="E486" s="6">
        <f>SUM(E487:E489)</f>
        <v>101006.8</v>
      </c>
      <c r="F486" s="7">
        <f>SUM(F487:F489)</f>
        <v>96999.98999999999</v>
      </c>
      <c r="G486" s="45">
        <f t="shared" si="13"/>
        <v>96.03312846263815</v>
      </c>
    </row>
    <row r="487" spans="1:7" ht="38.25">
      <c r="A487" s="9"/>
      <c r="B487" s="10"/>
      <c r="C487" s="11" t="s">
        <v>159</v>
      </c>
      <c r="D487" s="5" t="s">
        <v>101</v>
      </c>
      <c r="E487" s="6">
        <v>10000</v>
      </c>
      <c r="F487" s="7">
        <v>10000</v>
      </c>
      <c r="G487" s="45">
        <f t="shared" si="13"/>
        <v>100</v>
      </c>
    </row>
    <row r="488" spans="1:7" ht="12.75">
      <c r="A488" s="9"/>
      <c r="B488" s="10"/>
      <c r="C488" s="11" t="s">
        <v>41</v>
      </c>
      <c r="D488" s="5" t="s">
        <v>26</v>
      </c>
      <c r="E488" s="6">
        <v>31000</v>
      </c>
      <c r="F488" s="7">
        <v>27000</v>
      </c>
      <c r="G488" s="45">
        <f t="shared" si="13"/>
        <v>87.09677419354838</v>
      </c>
    </row>
    <row r="489" spans="1:7" ht="51">
      <c r="A489" s="9"/>
      <c r="B489" s="10"/>
      <c r="C489" s="11" t="s">
        <v>269</v>
      </c>
      <c r="D489" s="5" t="s">
        <v>294</v>
      </c>
      <c r="E489" s="6">
        <v>60006.8</v>
      </c>
      <c r="F489" s="7">
        <v>59999.99</v>
      </c>
      <c r="G489" s="45">
        <f t="shared" si="13"/>
        <v>99.98865128618756</v>
      </c>
    </row>
    <row r="490" spans="1:7" ht="12.75">
      <c r="A490" s="59" t="s">
        <v>179</v>
      </c>
      <c r="B490" s="64"/>
      <c r="C490" s="63"/>
      <c r="D490" s="15" t="s">
        <v>109</v>
      </c>
      <c r="E490" s="16">
        <f>E491</f>
        <v>120787</v>
      </c>
      <c r="F490" s="16">
        <f>F491</f>
        <v>90804.29</v>
      </c>
      <c r="G490" s="18">
        <f t="shared" si="13"/>
        <v>75.17720450048432</v>
      </c>
    </row>
    <row r="491" spans="1:7" ht="12.75">
      <c r="A491" s="12"/>
      <c r="B491" s="58" t="s">
        <v>180</v>
      </c>
      <c r="C491" s="11"/>
      <c r="D491" s="5" t="s">
        <v>5</v>
      </c>
      <c r="E491" s="6">
        <f>SUM(E492:E501)</f>
        <v>120787</v>
      </c>
      <c r="F491" s="6">
        <f>SUM(F492:F501)</f>
        <v>90804.29</v>
      </c>
      <c r="G491" s="45">
        <f t="shared" si="13"/>
        <v>75.17720450048432</v>
      </c>
    </row>
    <row r="492" spans="1:7" ht="38.25">
      <c r="A492" s="12"/>
      <c r="B492" s="24"/>
      <c r="C492" s="11" t="s">
        <v>159</v>
      </c>
      <c r="D492" s="5" t="s">
        <v>101</v>
      </c>
      <c r="E492" s="6">
        <v>80000</v>
      </c>
      <c r="F492" s="7">
        <v>80000</v>
      </c>
      <c r="G492" s="45">
        <f t="shared" si="13"/>
        <v>100</v>
      </c>
    </row>
    <row r="493" spans="1:7" ht="25.5">
      <c r="A493" s="12"/>
      <c r="B493" s="10"/>
      <c r="C493" s="11" t="s">
        <v>204</v>
      </c>
      <c r="D493" s="5" t="s">
        <v>207</v>
      </c>
      <c r="E493" s="6">
        <v>2900</v>
      </c>
      <c r="F493" s="7">
        <v>2000</v>
      </c>
      <c r="G493" s="45">
        <f t="shared" si="13"/>
        <v>68.96551724137932</v>
      </c>
    </row>
    <row r="494" spans="1:7" ht="12.75">
      <c r="A494" s="12"/>
      <c r="B494" s="10"/>
      <c r="C494" s="11" t="s">
        <v>191</v>
      </c>
      <c r="D494" s="5" t="s">
        <v>194</v>
      </c>
      <c r="E494" s="6">
        <v>10100</v>
      </c>
      <c r="F494" s="7">
        <v>3600</v>
      </c>
      <c r="G494" s="45">
        <f t="shared" si="13"/>
        <v>35.64356435643564</v>
      </c>
    </row>
    <row r="495" spans="1:7" ht="12.75">
      <c r="A495" s="9"/>
      <c r="B495" s="10"/>
      <c r="C495" s="55" t="s">
        <v>44</v>
      </c>
      <c r="D495" s="52" t="s">
        <v>29</v>
      </c>
      <c r="E495" s="6">
        <v>842</v>
      </c>
      <c r="F495" s="7">
        <v>0</v>
      </c>
      <c r="G495" s="45">
        <f>F495/E495*100</f>
        <v>0</v>
      </c>
    </row>
    <row r="496" spans="1:7" ht="12.75">
      <c r="A496" s="12"/>
      <c r="B496" s="10"/>
      <c r="C496" s="55" t="s">
        <v>38</v>
      </c>
      <c r="D496" s="52" t="s">
        <v>23</v>
      </c>
      <c r="E496" s="6">
        <v>945</v>
      </c>
      <c r="F496" s="7">
        <v>189.09</v>
      </c>
      <c r="G496" s="45">
        <f t="shared" si="13"/>
        <v>20.00952380952381</v>
      </c>
    </row>
    <row r="497" spans="1:7" ht="12.75">
      <c r="A497" s="12"/>
      <c r="B497" s="10"/>
      <c r="C497" s="53" t="s">
        <v>40</v>
      </c>
      <c r="D497" s="5" t="s">
        <v>25</v>
      </c>
      <c r="E497" s="6">
        <v>10800</v>
      </c>
      <c r="F497" s="7">
        <v>3300</v>
      </c>
      <c r="G497" s="45">
        <f t="shared" si="13"/>
        <v>30.555555555555557</v>
      </c>
    </row>
    <row r="498" spans="1:7" ht="12.75">
      <c r="A498" s="12"/>
      <c r="B498" s="10"/>
      <c r="C498" s="28" t="s">
        <v>47</v>
      </c>
      <c r="D498" s="5" t="s">
        <v>32</v>
      </c>
      <c r="E498" s="6">
        <v>9000</v>
      </c>
      <c r="F498" s="7">
        <v>906.04</v>
      </c>
      <c r="G498" s="45">
        <f t="shared" si="13"/>
        <v>10.067111111111112</v>
      </c>
    </row>
    <row r="499" spans="1:7" ht="12.75">
      <c r="A499" s="12"/>
      <c r="B499" s="10"/>
      <c r="C499" s="55" t="s">
        <v>111</v>
      </c>
      <c r="D499" s="52" t="s">
        <v>73</v>
      </c>
      <c r="E499" s="6">
        <v>3700</v>
      </c>
      <c r="F499" s="7">
        <v>509.16</v>
      </c>
      <c r="G499" s="45">
        <f t="shared" si="13"/>
        <v>13.76108108108108</v>
      </c>
    </row>
    <row r="500" spans="1:7" ht="12.75">
      <c r="A500" s="12"/>
      <c r="B500" s="10"/>
      <c r="C500" s="53" t="s">
        <v>41</v>
      </c>
      <c r="D500" s="5" t="s">
        <v>26</v>
      </c>
      <c r="E500" s="6">
        <v>2000</v>
      </c>
      <c r="F500" s="7">
        <v>0</v>
      </c>
      <c r="G500" s="45">
        <f t="shared" si="13"/>
        <v>0</v>
      </c>
    </row>
    <row r="501" spans="1:7" ht="12.75">
      <c r="A501" s="27"/>
      <c r="B501" s="23"/>
      <c r="C501" s="11" t="s">
        <v>42</v>
      </c>
      <c r="D501" s="5" t="s">
        <v>27</v>
      </c>
      <c r="E501" s="6">
        <v>500</v>
      </c>
      <c r="F501" s="29">
        <v>300</v>
      </c>
      <c r="G501" s="45">
        <f t="shared" si="13"/>
        <v>60</v>
      </c>
    </row>
    <row r="502" spans="1:7" ht="12.75">
      <c r="A502" s="90" t="s">
        <v>22</v>
      </c>
      <c r="B502" s="91"/>
      <c r="C502" s="90"/>
      <c r="D502" s="90"/>
      <c r="E502" s="19">
        <f>E12+E30+E42+E57+E65+E124+E127+E142+E145+E148+E285+E299+E348+E365+E437+E462+E490</f>
        <v>94147063.73</v>
      </c>
      <c r="F502" s="19">
        <f>F12+F30+F42+F57+F65+F124+F127+F142+F145+F148+F285+F299+F348+F365+F437+F462+F490</f>
        <v>34499344.53999999</v>
      </c>
      <c r="G502" s="18">
        <f t="shared" si="13"/>
        <v>36.64410038207783</v>
      </c>
    </row>
    <row r="503" spans="1:7" ht="12.75">
      <c r="A503" s="30"/>
      <c r="B503" s="30"/>
      <c r="C503" s="30"/>
      <c r="D503" s="13" t="s">
        <v>202</v>
      </c>
      <c r="E503" s="30"/>
      <c r="F503" s="30"/>
      <c r="G503" s="30"/>
    </row>
    <row r="504" spans="1:7" ht="12.75">
      <c r="A504" s="92" t="s">
        <v>181</v>
      </c>
      <c r="B504" s="92"/>
      <c r="C504" s="92"/>
      <c r="D504" s="92"/>
      <c r="E504" s="36">
        <f>E502-E505</f>
        <v>63720062.59</v>
      </c>
      <c r="F504" s="36">
        <f>F502-F505</f>
        <v>30986685.61999999</v>
      </c>
      <c r="G504" s="37">
        <f>F504/E504*100</f>
        <v>48.62940235853272</v>
      </c>
    </row>
    <row r="505" spans="1:7" ht="12.75">
      <c r="A505" s="92" t="s">
        <v>182</v>
      </c>
      <c r="B505" s="92"/>
      <c r="C505" s="92"/>
      <c r="D505" s="92"/>
      <c r="E505" s="36">
        <f>E479+E21+E56+E130+E166+E167+E347+E476+E477+E478+E461+E455+E460+E198+E165+E141+E64+E41+E36+E34+E20</f>
        <v>30427001.14</v>
      </c>
      <c r="F505" s="36">
        <f>F479+F21+F56+F130+F166+F167+F347+F476+F477+F478+F461+F455+F460+F198+F165+F141+F64+F41+F36+F34+F20</f>
        <v>3512658.92</v>
      </c>
      <c r="G505" s="37">
        <f>F505/E505*100</f>
        <v>11.544545267006882</v>
      </c>
    </row>
    <row r="506" spans="1:7" ht="12.75">
      <c r="A506" s="30"/>
      <c r="B506" s="30"/>
      <c r="C506" s="30"/>
      <c r="D506" s="30"/>
      <c r="E506" s="30"/>
      <c r="F506" s="30"/>
      <c r="G506" s="30"/>
    </row>
    <row r="507" spans="1:7" ht="13.5">
      <c r="A507" s="30"/>
      <c r="B507" s="30"/>
      <c r="C507" s="30"/>
      <c r="D507" s="30"/>
      <c r="E507" s="30"/>
      <c r="F507" s="82" t="s">
        <v>185</v>
      </c>
      <c r="G507" s="83"/>
    </row>
    <row r="508" spans="1:7" ht="12.75">
      <c r="A508" s="30"/>
      <c r="B508" s="30"/>
      <c r="C508" s="30"/>
      <c r="D508" s="30"/>
      <c r="E508" s="30"/>
      <c r="F508" s="34"/>
      <c r="G508" s="30"/>
    </row>
    <row r="509" spans="1:7" ht="13.5">
      <c r="A509" s="30"/>
      <c r="B509" s="30"/>
      <c r="C509" s="30"/>
      <c r="D509" s="30"/>
      <c r="E509" s="30"/>
      <c r="F509" s="82" t="s">
        <v>233</v>
      </c>
      <c r="G509" s="83"/>
    </row>
  </sheetData>
  <sheetProtection/>
  <autoFilter ref="A13:G505"/>
  <mergeCells count="18">
    <mergeCell ref="F2:G2"/>
    <mergeCell ref="F3:G3"/>
    <mergeCell ref="F4:G4"/>
    <mergeCell ref="A505:D505"/>
    <mergeCell ref="A6:G6"/>
    <mergeCell ref="A7:G7"/>
    <mergeCell ref="A8:G8"/>
    <mergeCell ref="A10:A11"/>
    <mergeCell ref="B10:B11"/>
    <mergeCell ref="C10:C11"/>
    <mergeCell ref="F509:G509"/>
    <mergeCell ref="F507:G507"/>
    <mergeCell ref="D10:D11"/>
    <mergeCell ref="E10:E11"/>
    <mergeCell ref="F10:F11"/>
    <mergeCell ref="G10:G11"/>
    <mergeCell ref="A502:D502"/>
    <mergeCell ref="A504:D50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j_ladziak</cp:lastModifiedBy>
  <cp:lastPrinted>2018-08-29T07:10:26Z</cp:lastPrinted>
  <dcterms:created xsi:type="dcterms:W3CDTF">1997-02-26T13:46:56Z</dcterms:created>
  <dcterms:modified xsi:type="dcterms:W3CDTF">2018-08-29T07:11:02Z</dcterms:modified>
  <cp:category/>
  <cp:version/>
  <cp:contentType/>
  <cp:contentStatus/>
</cp:coreProperties>
</file>