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bcelinska\Moje Dokumenty\Budżet 2016\"/>
    </mc:Choice>
  </mc:AlternateContent>
  <bookViews>
    <workbookView xWindow="0" yWindow="0" windowWidth="15360" windowHeight="8148"/>
  </bookViews>
  <sheets>
    <sheet name="T1  " sheetId="12" r:id="rId1"/>
    <sheet name="T2" sheetId="3" r:id="rId2"/>
    <sheet name="T2a" sheetId="4" r:id="rId3"/>
    <sheet name="T3" sheetId="14" r:id="rId4"/>
    <sheet name="T4" sheetId="6" r:id="rId5"/>
    <sheet name="T5" sheetId="7" r:id="rId6"/>
    <sheet name="T6" sheetId="8" r:id="rId7"/>
    <sheet name="T7" sheetId="15" r:id="rId8"/>
    <sheet name="Zał.1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4" l="1"/>
  <c r="G58" i="14"/>
  <c r="F70" i="3" l="1"/>
  <c r="E70" i="3" s="1"/>
  <c r="D70" i="3" s="1"/>
  <c r="F54" i="3"/>
  <c r="E54" i="3"/>
  <c r="D54" i="3"/>
  <c r="G13" i="10" l="1"/>
  <c r="K91" i="3"/>
  <c r="L91" i="3"/>
  <c r="P91" i="3"/>
  <c r="G61" i="3"/>
  <c r="H61" i="3"/>
  <c r="J61" i="3"/>
  <c r="F63" i="3"/>
  <c r="E63" i="3"/>
  <c r="D63" i="3" s="1"/>
  <c r="F62" i="3"/>
  <c r="E62" i="3" s="1"/>
  <c r="G10" i="4"/>
  <c r="H10" i="4"/>
  <c r="I10" i="4"/>
  <c r="H12" i="4"/>
  <c r="H11" i="4"/>
  <c r="H13" i="4"/>
  <c r="D62" i="3" l="1"/>
  <c r="N17" i="3" l="1"/>
  <c r="H23" i="4" l="1"/>
  <c r="F79" i="3" l="1"/>
  <c r="E79" i="3" s="1"/>
  <c r="D79" i="3" s="1"/>
  <c r="F56" i="3"/>
  <c r="H21" i="3"/>
  <c r="F23" i="3"/>
  <c r="E23" i="3" s="1"/>
  <c r="D23" i="3" s="1"/>
  <c r="D72" i="12" l="1"/>
  <c r="E72" i="12"/>
  <c r="D73" i="12" l="1"/>
  <c r="E102" i="12"/>
  <c r="E104" i="12"/>
  <c r="E94" i="12"/>
  <c r="D99" i="12"/>
  <c r="D98" i="12" s="1"/>
  <c r="E98" i="12"/>
  <c r="E93" i="12" l="1"/>
  <c r="D97" i="12" l="1"/>
  <c r="D96" i="12"/>
  <c r="D53" i="12"/>
  <c r="E77" i="12" l="1"/>
  <c r="D78" i="12"/>
  <c r="E59" i="12"/>
  <c r="D20" i="12"/>
  <c r="E19" i="12"/>
  <c r="E18" i="12" s="1"/>
  <c r="G18" i="4"/>
  <c r="I18" i="4"/>
  <c r="H19" i="4"/>
  <c r="F52" i="14"/>
  <c r="G60" i="14"/>
  <c r="C56" i="14"/>
  <c r="G51" i="14"/>
  <c r="G50" i="14"/>
  <c r="G49" i="14"/>
  <c r="G47" i="14"/>
  <c r="G46" i="14"/>
  <c r="G41" i="14"/>
  <c r="G36" i="14"/>
  <c r="G34" i="14"/>
  <c r="G30" i="14"/>
  <c r="G29" i="14"/>
  <c r="G27" i="14"/>
  <c r="G26" i="14"/>
  <c r="G25" i="14"/>
  <c r="G23" i="14"/>
  <c r="G22" i="14"/>
  <c r="G16" i="14"/>
  <c r="G14" i="14"/>
  <c r="G12" i="14"/>
  <c r="G11" i="14"/>
  <c r="G10" i="14"/>
  <c r="G4" i="14"/>
  <c r="F14" i="4"/>
  <c r="F24" i="4" s="1"/>
  <c r="G14" i="4"/>
  <c r="I14" i="4"/>
  <c r="D19" i="12" l="1"/>
  <c r="D18" i="12" s="1"/>
  <c r="D104" i="12"/>
  <c r="F58" i="14"/>
  <c r="C58" i="14" s="1"/>
  <c r="F56" i="14"/>
  <c r="G52" i="14"/>
  <c r="G18" i="10" l="1"/>
  <c r="E13" i="10"/>
  <c r="E19" i="10" l="1"/>
  <c r="F19" i="10"/>
  <c r="D95" i="12"/>
  <c r="D94" i="12" s="1"/>
  <c r="D93" i="12" s="1"/>
  <c r="E27" i="15" l="1"/>
  <c r="E25" i="15" s="1"/>
  <c r="D25" i="15"/>
  <c r="D18" i="15" s="1"/>
  <c r="E21" i="15"/>
  <c r="E19" i="15" s="1"/>
  <c r="D19" i="15"/>
  <c r="E16" i="15"/>
  <c r="E14" i="15" s="1"/>
  <c r="E13" i="15" s="1"/>
  <c r="D14" i="15"/>
  <c r="D13" i="15" s="1"/>
  <c r="E10" i="15"/>
  <c r="E8" i="15" s="1"/>
  <c r="E7" i="15" s="1"/>
  <c r="D8" i="15"/>
  <c r="D7" i="15" s="1"/>
  <c r="D29" i="15" l="1"/>
  <c r="E18" i="15"/>
  <c r="E29" i="15" s="1"/>
  <c r="I16" i="4" l="1"/>
  <c r="H16" i="4" s="1"/>
  <c r="H17" i="4"/>
  <c r="G17" i="4" s="1"/>
  <c r="G16" i="4" s="1"/>
  <c r="N58" i="3"/>
  <c r="N57" i="3" s="1"/>
  <c r="O57" i="3"/>
  <c r="H31" i="3" l="1"/>
  <c r="I88" i="3"/>
  <c r="H88" i="3"/>
  <c r="F32" i="3"/>
  <c r="E32" i="3" s="1"/>
  <c r="E31" i="3" s="1"/>
  <c r="F31" i="3" l="1"/>
  <c r="D32" i="3"/>
  <c r="D31" i="3" s="1"/>
  <c r="E103" i="12" l="1"/>
  <c r="D92" i="12"/>
  <c r="D91" i="12" s="1"/>
  <c r="E91" i="12"/>
  <c r="D90" i="12"/>
  <c r="D89" i="12"/>
  <c r="D88" i="12" s="1"/>
  <c r="E88" i="12"/>
  <c r="D87" i="12"/>
  <c r="D86" i="12" s="1"/>
  <c r="E86" i="12"/>
  <c r="D85" i="12"/>
  <c r="D84" i="12" s="1"/>
  <c r="E84" i="12"/>
  <c r="D83" i="12"/>
  <c r="D82" i="12"/>
  <c r="E81" i="12"/>
  <c r="D80" i="12"/>
  <c r="D79" i="12"/>
  <c r="D75" i="12"/>
  <c r="D74" i="12"/>
  <c r="D71" i="12"/>
  <c r="D70" i="12"/>
  <c r="E69" i="12"/>
  <c r="D68" i="12"/>
  <c r="D67" i="12"/>
  <c r="E66" i="12"/>
  <c r="D64" i="12"/>
  <c r="D63" i="12" s="1"/>
  <c r="E63" i="12"/>
  <c r="D62" i="12"/>
  <c r="D61" i="12" s="1"/>
  <c r="E61" i="12"/>
  <c r="D60" i="12"/>
  <c r="D59" i="12" s="1"/>
  <c r="D57" i="12"/>
  <c r="D56" i="12"/>
  <c r="E55" i="12"/>
  <c r="D54" i="12"/>
  <c r="D52" i="12"/>
  <c r="D51" i="12"/>
  <c r="E50" i="12"/>
  <c r="D49" i="12"/>
  <c r="D48" i="12"/>
  <c r="D47" i="12"/>
  <c r="D46" i="12"/>
  <c r="D45" i="12"/>
  <c r="D44" i="12"/>
  <c r="D43" i="12"/>
  <c r="D42" i="12"/>
  <c r="D41" i="12"/>
  <c r="E40" i="12"/>
  <c r="D39" i="12"/>
  <c r="D38" i="12"/>
  <c r="D37" i="12"/>
  <c r="D36" i="12"/>
  <c r="D35" i="12"/>
  <c r="D34" i="12"/>
  <c r="E33" i="12"/>
  <c r="D32" i="12"/>
  <c r="D31" i="12" s="1"/>
  <c r="E31" i="12"/>
  <c r="D29" i="12"/>
  <c r="D28" i="12" s="1"/>
  <c r="E28" i="12"/>
  <c r="E27" i="12"/>
  <c r="D26" i="12"/>
  <c r="D25" i="12"/>
  <c r="E24" i="12"/>
  <c r="D23" i="12"/>
  <c r="E22" i="12"/>
  <c r="D17" i="12"/>
  <c r="D16" i="12"/>
  <c r="E15" i="12"/>
  <c r="E14" i="12" s="1"/>
  <c r="D13" i="12"/>
  <c r="E12" i="12"/>
  <c r="D12" i="12"/>
  <c r="D11" i="12"/>
  <c r="D10" i="12"/>
  <c r="F9" i="12"/>
  <c r="F8" i="12" s="1"/>
  <c r="F100" i="12" s="1"/>
  <c r="E9" i="12"/>
  <c r="D22" i="12" l="1"/>
  <c r="D102" i="12"/>
  <c r="D24" i="12"/>
  <c r="D77" i="12"/>
  <c r="E65" i="12"/>
  <c r="E8" i="12"/>
  <c r="E21" i="12"/>
  <c r="D9" i="12"/>
  <c r="D8" i="12" s="1"/>
  <c r="E30" i="12"/>
  <c r="D58" i="12"/>
  <c r="D50" i="12"/>
  <c r="D33" i="12"/>
  <c r="D69" i="12"/>
  <c r="D15" i="12"/>
  <c r="D14" i="12" s="1"/>
  <c r="D103" i="12"/>
  <c r="D40" i="12"/>
  <c r="E58" i="12"/>
  <c r="D55" i="12"/>
  <c r="D66" i="12"/>
  <c r="E76" i="12"/>
  <c r="E101" i="12"/>
  <c r="D27" i="12"/>
  <c r="D81" i="12"/>
  <c r="D21" i="12" l="1"/>
  <c r="E100" i="12"/>
  <c r="D76" i="12"/>
  <c r="D65" i="12"/>
  <c r="D30" i="12"/>
  <c r="D101" i="12"/>
  <c r="D100" i="12" l="1"/>
  <c r="I8" i="4"/>
  <c r="G8" i="4"/>
  <c r="I24" i="4" l="1"/>
  <c r="H39" i="3"/>
  <c r="H20" i="4" l="1"/>
  <c r="H18" i="4" l="1"/>
  <c r="D10" i="8"/>
  <c r="E12" i="8"/>
  <c r="D21" i="7"/>
  <c r="H21" i="7"/>
  <c r="D11" i="6"/>
  <c r="D12" i="6"/>
  <c r="D21" i="6"/>
  <c r="H9" i="4"/>
  <c r="H8" i="4" s="1"/>
  <c r="G24" i="4"/>
  <c r="H15" i="4"/>
  <c r="H14" i="4" s="1"/>
  <c r="H21" i="4"/>
  <c r="H11" i="3"/>
  <c r="O11" i="3"/>
  <c r="F12" i="3"/>
  <c r="E12" i="3" s="1"/>
  <c r="N12" i="3"/>
  <c r="F13" i="3"/>
  <c r="E13" i="3" s="1"/>
  <c r="D13" i="3" s="1"/>
  <c r="G14" i="3"/>
  <c r="H14" i="3"/>
  <c r="I14" i="3"/>
  <c r="I91" i="3" s="1"/>
  <c r="O14" i="3"/>
  <c r="E15" i="3"/>
  <c r="D15" i="3" s="1"/>
  <c r="F16" i="3"/>
  <c r="F17" i="3"/>
  <c r="E17" i="3" s="1"/>
  <c r="D17" i="3" s="1"/>
  <c r="F18" i="3"/>
  <c r="E18" i="3" s="1"/>
  <c r="N18" i="3"/>
  <c r="N14" i="3" s="1"/>
  <c r="H19" i="3"/>
  <c r="F20" i="3"/>
  <c r="F19" i="3" s="1"/>
  <c r="F22" i="3"/>
  <c r="F24" i="3"/>
  <c r="E24" i="3" s="1"/>
  <c r="D24" i="3" s="1"/>
  <c r="G25" i="3"/>
  <c r="H25" i="3"/>
  <c r="J25" i="3"/>
  <c r="F26" i="3"/>
  <c r="F27" i="3"/>
  <c r="E27" i="3" s="1"/>
  <c r="F28" i="3"/>
  <c r="E28" i="3" s="1"/>
  <c r="D28" i="3" s="1"/>
  <c r="F29" i="3"/>
  <c r="E29" i="3" s="1"/>
  <c r="D29" i="3" s="1"/>
  <c r="F30" i="3"/>
  <c r="E30" i="3" s="1"/>
  <c r="G39" i="3"/>
  <c r="J39" i="3"/>
  <c r="F40" i="3"/>
  <c r="F39" i="3" s="1"/>
  <c r="D41" i="3"/>
  <c r="M41" i="3"/>
  <c r="M91" i="3" s="1"/>
  <c r="E42" i="3"/>
  <c r="D43" i="3"/>
  <c r="H43" i="3"/>
  <c r="F44" i="3"/>
  <c r="E44" i="3" s="1"/>
  <c r="F45" i="3"/>
  <c r="E45" i="3" s="1"/>
  <c r="G46" i="3"/>
  <c r="H46" i="3"/>
  <c r="J46" i="3"/>
  <c r="O46" i="3"/>
  <c r="F47" i="3"/>
  <c r="N47" i="3"/>
  <c r="N46" i="3" s="1"/>
  <c r="F48" i="3"/>
  <c r="E48" i="3" s="1"/>
  <c r="D48" i="3" s="1"/>
  <c r="F49" i="3"/>
  <c r="E49" i="3" s="1"/>
  <c r="D49" i="3" s="1"/>
  <c r="F50" i="3"/>
  <c r="E50" i="3" s="1"/>
  <c r="D50" i="3" s="1"/>
  <c r="F51" i="3"/>
  <c r="E51" i="3" s="1"/>
  <c r="D51" i="3" s="1"/>
  <c r="F52" i="3"/>
  <c r="E52" i="3" s="1"/>
  <c r="D52" i="3" s="1"/>
  <c r="F53" i="3"/>
  <c r="E53" i="3" s="1"/>
  <c r="D53" i="3" s="1"/>
  <c r="F55" i="3"/>
  <c r="E55" i="3" s="1"/>
  <c r="D55" i="3" s="1"/>
  <c r="E56" i="3"/>
  <c r="D56" i="3" s="1"/>
  <c r="G57" i="3"/>
  <c r="H57" i="3"/>
  <c r="F59" i="3"/>
  <c r="E59" i="3" s="1"/>
  <c r="D59" i="3" s="1"/>
  <c r="F60" i="3"/>
  <c r="E60" i="3" s="1"/>
  <c r="F71" i="3"/>
  <c r="F72" i="3"/>
  <c r="E72" i="3" s="1"/>
  <c r="D72" i="3" s="1"/>
  <c r="E73" i="3"/>
  <c r="D73" i="3" s="1"/>
  <c r="E74" i="3"/>
  <c r="D74" i="3" s="1"/>
  <c r="F75" i="3"/>
  <c r="E75" i="3" s="1"/>
  <c r="D75" i="3" s="1"/>
  <c r="F76" i="3"/>
  <c r="E76" i="3" s="1"/>
  <c r="D76" i="3" s="1"/>
  <c r="E77" i="3"/>
  <c r="D77" i="3" s="1"/>
  <c r="G78" i="3"/>
  <c r="H78" i="3"/>
  <c r="J78" i="3"/>
  <c r="F78" i="3"/>
  <c r="G80" i="3"/>
  <c r="H80" i="3"/>
  <c r="J80" i="3"/>
  <c r="O80" i="3"/>
  <c r="F81" i="3"/>
  <c r="E81" i="3" s="1"/>
  <c r="F82" i="3"/>
  <c r="E82" i="3" s="1"/>
  <c r="D82" i="3" s="1"/>
  <c r="F83" i="3"/>
  <c r="N83" i="3"/>
  <c r="N80" i="3" s="1"/>
  <c r="H84" i="3"/>
  <c r="I84" i="3"/>
  <c r="E85" i="3"/>
  <c r="E86" i="3"/>
  <c r="D86" i="3" s="1"/>
  <c r="F87" i="3"/>
  <c r="E87" i="3" s="1"/>
  <c r="D87" i="3" s="1"/>
  <c r="E89" i="3"/>
  <c r="F90" i="3"/>
  <c r="O91" i="3" l="1"/>
  <c r="E71" i="3"/>
  <c r="F61" i="3"/>
  <c r="J91" i="3"/>
  <c r="G91" i="3"/>
  <c r="D9" i="8"/>
  <c r="D14" i="8" s="1"/>
  <c r="E9" i="8"/>
  <c r="E14" i="8" s="1"/>
  <c r="H91" i="3"/>
  <c r="H24" i="4"/>
  <c r="E22" i="3"/>
  <c r="E21" i="3" s="1"/>
  <c r="F21" i="3"/>
  <c r="E90" i="3"/>
  <c r="E88" i="3" s="1"/>
  <c r="F88" i="3"/>
  <c r="E41" i="3"/>
  <c r="E40" i="3"/>
  <c r="F84" i="3"/>
  <c r="D18" i="3"/>
  <c r="F80" i="3"/>
  <c r="E20" i="3"/>
  <c r="E11" i="3"/>
  <c r="E78" i="3"/>
  <c r="E43" i="3"/>
  <c r="E83" i="3"/>
  <c r="D83" i="3" s="1"/>
  <c r="F11" i="3"/>
  <c r="N11" i="3"/>
  <c r="N91" i="3" s="1"/>
  <c r="D12" i="3"/>
  <c r="D11" i="3" s="1"/>
  <c r="F46" i="3"/>
  <c r="D85" i="3"/>
  <c r="D81" i="3"/>
  <c r="F43" i="3"/>
  <c r="F25" i="3"/>
  <c r="E26" i="3"/>
  <c r="D89" i="3"/>
  <c r="F57" i="3"/>
  <c r="F14" i="3"/>
  <c r="E16" i="3"/>
  <c r="D16" i="3" s="1"/>
  <c r="E47" i="3"/>
  <c r="D71" i="3" l="1"/>
  <c r="D61" i="3" s="1"/>
  <c r="E61" i="3"/>
  <c r="F91" i="3"/>
  <c r="D22" i="3"/>
  <c r="D21" i="3" s="1"/>
  <c r="E39" i="3"/>
  <c r="D40" i="3"/>
  <c r="D39" i="3" s="1"/>
  <c r="E19" i="3"/>
  <c r="D20" i="3"/>
  <c r="D19" i="3" s="1"/>
  <c r="D90" i="3"/>
  <c r="D88" i="3" s="1"/>
  <c r="D78" i="3"/>
  <c r="D80" i="3"/>
  <c r="E80" i="3"/>
  <c r="D84" i="3"/>
  <c r="D30" i="3"/>
  <c r="D14" i="3"/>
  <c r="E84" i="3"/>
  <c r="E46" i="3"/>
  <c r="D47" i="3"/>
  <c r="E25" i="3"/>
  <c r="D26" i="3"/>
  <c r="E57" i="3"/>
  <c r="D58" i="3"/>
  <c r="D57" i="3" s="1"/>
  <c r="E14" i="3"/>
  <c r="E91" i="3" l="1"/>
  <c r="D46" i="3"/>
  <c r="D25" i="3"/>
  <c r="D91" i="3" s="1"/>
  <c r="F60" i="14" l="1"/>
  <c r="C60" i="14" l="1"/>
  <c r="G19" i="10" l="1"/>
</calcChain>
</file>

<file path=xl/sharedStrings.xml><?xml version="1.0" encoding="utf-8"?>
<sst xmlns="http://schemas.openxmlformats.org/spreadsheetml/2006/main" count="657" uniqueCount="398">
  <si>
    <t>Dochody z opłat z tytułu zezwoleń na sprzedaż napojów alkoholowych</t>
  </si>
  <si>
    <t>Dotacje ogółem, w tym:</t>
  </si>
  <si>
    <t>Dochody razem, w tym:</t>
  </si>
  <si>
    <t>Kultura fizyczna</t>
  </si>
  <si>
    <t>Kultura i ochrona dziedzictwa narodowego</t>
  </si>
  <si>
    <t>Pozostała działalność</t>
  </si>
  <si>
    <t xml:space="preserve">Wpływy z opłat za korzystanie ze środowiska </t>
  </si>
  <si>
    <t>0690</t>
  </si>
  <si>
    <t xml:space="preserve">Wpływy związane z gromadzeniem środków z opłat za korzystanie ze środowiska </t>
  </si>
  <si>
    <t>Gospodarka komunalna i ochrona środowiska</t>
  </si>
  <si>
    <t xml:space="preserve">Pozostała działalność </t>
  </si>
  <si>
    <t xml:space="preserve">Dotacje celowe otrzymane z budżetu państwa na realizację własnych zadań bieżących na dożywianie  </t>
  </si>
  <si>
    <t>2030</t>
  </si>
  <si>
    <t>Dotacje celowe otrzymane z budżetu państwa na realizację własnych zadań bieżących gmin</t>
  </si>
  <si>
    <t>0920</t>
  </si>
  <si>
    <t xml:space="preserve">Ośrodki pomocy społecznej </t>
  </si>
  <si>
    <t xml:space="preserve">Dotacje celowe otrzymane z budżetu państwa na realizację własnych zadań bieżących </t>
  </si>
  <si>
    <t>Zasiłki stałe</t>
  </si>
  <si>
    <t>Zasiłki okresowe</t>
  </si>
  <si>
    <t xml:space="preserve">Dotacje celowe otrzymane z budżetu państwana realizację zadań bieżących z zakresu administracji rządowej oraz innych zadań zleconych gminie ustawami </t>
  </si>
  <si>
    <t xml:space="preserve">Składki na ubezpieczenie zdrowotne opłacane za osoby pobierające niektóre świadczenia z pomocy społecznej, niektóre świadczenia rodzinne </t>
  </si>
  <si>
    <t xml:space="preserve">Dochody gminy związane z realizacją zadań zleconych ustawami z tytułu zwrotu wypłaconych świadczeń z funduszu alimentacyjnego </t>
  </si>
  <si>
    <t>2360</t>
  </si>
  <si>
    <t>Dotacje celowe otrzymane z budżetu państwa na realizację zadań bieżących z zakresu administaracji rządowej oraz zadań zleconych gminie ustawami</t>
  </si>
  <si>
    <t>Świadczenia rodzinne, świadczenia z funduszu alimentacyjnego oraz składki na ubezpieczenia emerytalne i rentowe z ubezpieczenia społecznego</t>
  </si>
  <si>
    <t>Pomoc społeczna</t>
  </si>
  <si>
    <t>0830</t>
  </si>
  <si>
    <t>Stołówki szkolne i przedszkolne</t>
  </si>
  <si>
    <t>Inne formy wychowania przedszkolnego</t>
  </si>
  <si>
    <t>Przedszkola</t>
  </si>
  <si>
    <t>0750</t>
  </si>
  <si>
    <t>Szkoły podstawowe</t>
  </si>
  <si>
    <t>Oświata i wychowanie</t>
  </si>
  <si>
    <t>Różne rozliczenia finansowe</t>
  </si>
  <si>
    <t>Subwencje ogólne z budżetu państwa</t>
  </si>
  <si>
    <t>Część wyrównawcza subwencji ogólnej dla gmin</t>
  </si>
  <si>
    <t>Część oświatowa subwencji ogólnej dla jednostek samorządu terytorialnego</t>
  </si>
  <si>
    <t>Różne rozliczenia</t>
  </si>
  <si>
    <t>0020</t>
  </si>
  <si>
    <t>0010</t>
  </si>
  <si>
    <t>Udziały gmin w podatkach stanowiących dochód budżetu państwa</t>
  </si>
  <si>
    <t>Wpływy z innych lokalnych opłat pobieranych na podstawie odrębnych ustaw za zajęcie pasa drogowego</t>
  </si>
  <si>
    <t>0490</t>
  </si>
  <si>
    <t>0480</t>
  </si>
  <si>
    <t>Wpływy z opłaty skarbowej</t>
  </si>
  <si>
    <t>0410</t>
  </si>
  <si>
    <t>Wpływy z innych opłat stanowiących dochody jednostek samorządu terytorialnego na podstawie ustaw</t>
  </si>
  <si>
    <t>0910</t>
  </si>
  <si>
    <t>0500</t>
  </si>
  <si>
    <t>Wpływy z opłaty targowej</t>
  </si>
  <si>
    <t>0430</t>
  </si>
  <si>
    <t>0360</t>
  </si>
  <si>
    <t>0340</t>
  </si>
  <si>
    <t>0330</t>
  </si>
  <si>
    <t>0320</t>
  </si>
  <si>
    <t>0310</t>
  </si>
  <si>
    <t xml:space="preserve">Wpływy z podatku rolnego, podatku leśnego, podatku od czynności cywilnoprawnych, podatków i opłat lokalnych od osób prawnych i innych jednostek organizacyjnych  </t>
  </si>
  <si>
    <t>0350</t>
  </si>
  <si>
    <t>Wpływy z podatku dochodowgo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</si>
  <si>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</si>
  <si>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</si>
  <si>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Urzędy naczelnych organów władzy państwowej, kontroli i ochrony prawa oraz sądownictwa</t>
  </si>
  <si>
    <t>0970</t>
  </si>
  <si>
    <t>Urzędy gmin (miast i miast na prawach powiatu)</t>
  </si>
  <si>
    <t>Urzędy wojewódzkie</t>
  </si>
  <si>
    <t>Administracja publiczna</t>
  </si>
  <si>
    <t>Cmentarze</t>
  </si>
  <si>
    <t>Działalność usługowa</t>
  </si>
  <si>
    <t>Gospodarka gruntami i nieruchomościami</t>
  </si>
  <si>
    <t>Gospodarka mieszkaniowa</t>
  </si>
  <si>
    <t>01095</t>
  </si>
  <si>
    <t>Środki na dofinansowanie własnych inwestycji gmin pozyskane od właścicieli nieruchomości</t>
  </si>
  <si>
    <t>Infrastruktura wodociągowa i sanitacyjna wsi</t>
  </si>
  <si>
    <t>01010</t>
  </si>
  <si>
    <t>Rolnictwo i łowiectwo</t>
  </si>
  <si>
    <t>majątkowe</t>
  </si>
  <si>
    <t>bieżące</t>
  </si>
  <si>
    <t>z tego:</t>
  </si>
  <si>
    <t>Plan ogółem</t>
  </si>
  <si>
    <t>Źródła dochodów</t>
  </si>
  <si>
    <t>§</t>
  </si>
  <si>
    <t>Dział Rozdział</t>
  </si>
  <si>
    <t>Wydatki razem:</t>
  </si>
  <si>
    <t>Zadania w zakresie kultury fizycznej</t>
  </si>
  <si>
    <t>Biblioteki</t>
  </si>
  <si>
    <t>Pozostałe zadania w zakresie kultury</t>
  </si>
  <si>
    <t>Oświetlenie ulic, placów i dróg</t>
  </si>
  <si>
    <t>Gospodarka odpadami</t>
  </si>
  <si>
    <t>Świetlice szkolne</t>
  </si>
  <si>
    <t>Edukacyjna opieka wychowawcza</t>
  </si>
  <si>
    <t>Usługi opiekuńcze i specjalistyczne usługi opiekuńcze</t>
  </si>
  <si>
    <t>Ośrodki pomocy społecznej</t>
  </si>
  <si>
    <t>Dodatki mieszkaniowe</t>
  </si>
  <si>
    <t>Zasiłki i pomoc w naturze oraz składki na ubezpieczenia emerytalne i rentowe</t>
  </si>
  <si>
    <t>wydatki związane z realizacją ich statutowych zadań</t>
  </si>
  <si>
    <t>wynagrodzenia i składki od nich naliczane</t>
  </si>
  <si>
    <t>na programy finansowane z udziałem środków, o których mowa w art. 5 ust. 1 pkt 2 i 3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</si>
  <si>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</si>
  <si>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</si>
  <si>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</si>
  <si>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</t>
  </si>
  <si>
    <t>dotacje na zadania bieżące</t>
  </si>
  <si>
    <t>wydatki 
jednostek
budżetowych</t>
  </si>
  <si>
    <t>w tym:</t>
  </si>
  <si>
    <t>inwestycje i zakupy inwestycyjne</t>
  </si>
  <si>
    <t>Wydatki 
majątkowe</t>
  </si>
  <si>
    <t>Wydatki 
bieżące</t>
  </si>
  <si>
    <t>Z tego</t>
  </si>
  <si>
    <t>Plan</t>
  </si>
  <si>
    <t>Nazwa</t>
  </si>
  <si>
    <t>Rozdział</t>
  </si>
  <si>
    <t>Dział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</si>
  <si>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</si>
  <si>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Wspieranie rodziny</t>
  </si>
  <si>
    <t>Przeciwdziałanie alkoholizmowi</t>
  </si>
  <si>
    <t>Zwalczanie narkomanii</t>
  </si>
  <si>
    <t>Lecznictwo ambulatoryjne</t>
  </si>
  <si>
    <t>Ochrona zdrowia</t>
  </si>
  <si>
    <t>Dokształcanie i doskonalenie nauczycieli</t>
  </si>
  <si>
    <t>Dowożenie uczniów do szkół</t>
  </si>
  <si>
    <t>Gimnazja</t>
  </si>
  <si>
    <t>Oddziały przedszkolne w szkołach podstawowych</t>
  </si>
  <si>
    <t>Rezerwy ogólne i celowe</t>
  </si>
  <si>
    <t>Obsługa papierów wartościowych, kredytów i pożyczek jednostek samorządu terytorialnego</t>
  </si>
  <si>
    <t>Obsługa długu publicznego</t>
  </si>
  <si>
    <t>Ochotnicze straże pożarne</t>
  </si>
  <si>
    <t>Bezpieczeństwo publiczne i ochrona przeciwpożarowa</t>
  </si>
  <si>
    <t>wynagrodze-nia i składki od nich naliczane</t>
  </si>
  <si>
    <t>Promocja jednostek samorządu terytorialnego</t>
  </si>
  <si>
    <t>Rady gmin (miast i miast na prawach powiatu)</t>
  </si>
  <si>
    <t>Plany zagospodarowania przestrzennego</t>
  </si>
  <si>
    <t>Drogi publiczne gminne</t>
  </si>
  <si>
    <t>Drogi publiczne powiatowe</t>
  </si>
  <si>
    <t>Drogi publiczne wojewódzkie</t>
  </si>
  <si>
    <t>Lokalny transport zbiorowy</t>
  </si>
  <si>
    <t>Transport i łączność</t>
  </si>
  <si>
    <t>Izby rolnicze</t>
  </si>
  <si>
    <t xml:space="preserve">wypłaty z tytułu poręcz-eń i gwaran-cji </t>
  </si>
  <si>
    <t>Z tego: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</si>
  <si>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</si>
  <si>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</si>
  <si>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</si>
  <si>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</si>
  <si>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</si>
  <si>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</si>
  <si>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jw.</t>
  </si>
  <si>
    <t xml:space="preserve">A.      
B.
C.
</t>
  </si>
  <si>
    <t xml:space="preserve">Rozwój infrastruktury kanalizacyjnej </t>
  </si>
  <si>
    <t>010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</si>
  <si>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</si>
  <si>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</si>
  <si>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</si>
  <si>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</si>
  <si>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</si>
  <si>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Jednostka organizacyjna realizująca program lub koordynująca wykonanie programu</t>
  </si>
  <si>
    <t>Planowane wydatki</t>
  </si>
  <si>
    <t>Łączne koszty finansowe</t>
  </si>
  <si>
    <t>Nazwa zadania inwestycyjnego
i okres realizacji
(w latach)</t>
  </si>
  <si>
    <t>Rozdz.</t>
  </si>
  <si>
    <t>Lp.</t>
  </si>
  <si>
    <t>60016</t>
  </si>
  <si>
    <t>600</t>
  </si>
  <si>
    <t>Zuzanów</t>
  </si>
  <si>
    <t>Nowy Zambrzyków</t>
  </si>
  <si>
    <t>Wysoczyn</t>
  </si>
  <si>
    <t>Warszówka</t>
  </si>
  <si>
    <t>Warszawice</t>
  </si>
  <si>
    <t>1) poprawa estetyki wsi:</t>
  </si>
  <si>
    <t>Sobienie Kiełczewskie Pierwsze</t>
  </si>
  <si>
    <t>Sobienie Szlacheckie</t>
  </si>
  <si>
    <t>Sobienie Biskupie</t>
  </si>
  <si>
    <t>Śniadków Dolny</t>
  </si>
  <si>
    <t>Śniadków Górny A</t>
  </si>
  <si>
    <t>Śniadków Górny</t>
  </si>
  <si>
    <t>Radwanków Szlachecki</t>
  </si>
  <si>
    <t>Radwanków Królewski</t>
  </si>
  <si>
    <t>Piwonin</t>
  </si>
  <si>
    <t>Karczunek</t>
  </si>
  <si>
    <t>Dziecinów</t>
  </si>
  <si>
    <t>Ogółem wydatki sołectwa</t>
  </si>
  <si>
    <t>Kwota</t>
  </si>
  <si>
    <t>Przedsięwzięcie, zadanie</t>
  </si>
  <si>
    <t>Nazwa sołectwa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</si>
  <si>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</si>
  <si>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</si>
  <si>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</si>
  <si>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</si>
  <si>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</si>
  <si>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</si>
  <si>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</si>
  <si>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</si>
  <si>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</si>
  <si>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</si>
  <si>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</si>
  <si>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</si>
  <si>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</si>
  <si>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</si>
  <si>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</si>
  <si>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</si>
  <si>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</si>
  <si>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</si>
  <si>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</si>
  <si>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</si>
  <si>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</si>
  <si>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</si>
  <si>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</si>
  <si>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</si>
  <si>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</si>
  <si>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</si>
  <si>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</si>
  <si>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</si>
  <si>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 xml:space="preserve">§ 944 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</si>
  <si>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</si>
  <si>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</si>
  <si>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</si>
  <si>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</si>
  <si>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</si>
  <si>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</si>
  <si>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</si>
  <si>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</si>
  <si>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</si>
  <si>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</si>
  <si>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</si>
  <si>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</si>
  <si>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`</t>
  </si>
  <si>
    <t xml:space="preserve"> Kwota 
</t>
  </si>
  <si>
    <t>Klasyfikacja
§</t>
  </si>
  <si>
    <t>Treść</t>
  </si>
  <si>
    <t xml:space="preserve">Dział </t>
  </si>
  <si>
    <t>Wpływy z opłat                                               za zezwolenia na sprzedaż napojów alkoholowych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</si>
  <si>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</si>
  <si>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 xml:space="preserve">Wydatki              </t>
  </si>
  <si>
    <t xml:space="preserve">Dochody      </t>
  </si>
  <si>
    <t>Wyszczególnienie</t>
  </si>
  <si>
    <t xml:space="preserve">Plan </t>
  </si>
  <si>
    <t xml:space="preserve">oraz wydatki na finansowanie zadań </t>
  </si>
  <si>
    <t>Dochody z opłat i kar za korzystanie ze środowiska</t>
  </si>
  <si>
    <t>Razem:</t>
  </si>
  <si>
    <t>1) wydatki związane z realizacją ich zadań statutowych</t>
  </si>
  <si>
    <t>Wydatki jednostek budżetowych w tym:</t>
  </si>
  <si>
    <t>Dotacje celowe otrzymane z budżetu państwa na realizację zadań bieżących z zakresu administracji rządowej oraz innych zadań zleconych  gminie ustawami</t>
  </si>
  <si>
    <t xml:space="preserve"> </t>
  </si>
  <si>
    <t>Składki na ubezpieczenie zdrowotne opłacane za osoby pobierające niektóre świadczenia z pomocy społecznej, niektóre świadczenia rodzinne  oraz za osoby uczestniczące w zajęciach w centrum integracji społecznej</t>
  </si>
  <si>
    <t>Świadczenia na rzecz osób fizycznych</t>
  </si>
  <si>
    <t>2) wydatki związane z realizacją ich zadań statutowych</t>
  </si>
  <si>
    <t>1) wynagrodzenia i składki od nich naliczane</t>
  </si>
  <si>
    <t>Dotacje celowe otrzymane z budżetu państwa na realizację zadań bieżących z zakresu administracji rządowej oraz innych zadań zleconych  gminie (związkom gmin) ustawami</t>
  </si>
  <si>
    <t>Świadczenia rodzinne, świadczenia z funduszu alimentacyjnego oraz składki na ubezpieczenia  emerytalne i rentowe z ubezpieczenia społecznego</t>
  </si>
  <si>
    <t xml:space="preserve"> Pomoc społeczna</t>
  </si>
  <si>
    <t xml:space="preserve">Dotacje     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</si>
  <si>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</si>
  <si>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 xml:space="preserve">Realizacja zadań w zakresie upowszechniania kultury fizycznej </t>
  </si>
  <si>
    <t xml:space="preserve">Realizacja zadań w zakresie kultury, ochrony dóbr kultury i dziedzictwa narodowego </t>
  </si>
  <si>
    <t>Nazwa zadania</t>
  </si>
  <si>
    <t>Jednostki nie należące do sektora finansów publicznych</t>
  </si>
  <si>
    <t>Jednostki sektora finansów publicznych</t>
  </si>
  <si>
    <t>celowej</t>
  </si>
  <si>
    <t>przedmiotowej</t>
  </si>
  <si>
    <t>podmiotowej</t>
  </si>
  <si>
    <t>/ w zł/</t>
  </si>
  <si>
    <t>Kwota dotacji</t>
  </si>
  <si>
    <t xml:space="preserve">Wpływy z usług za dzierżawę stacji uzdatniania wody i oczyszczalni wraz z siecią wodociągową i kanalizcyjną </t>
  </si>
  <si>
    <t xml:space="preserve">Dotacje celowe otrzymane z budżetu państwa na realizację zadań bieżących wynikacjące z ustawy o aktach stanu cywilnego, ewidencji ludności i dowodach osobistych oraz pozostałe z zakresu administracji rządowej </t>
  </si>
  <si>
    <t>dział</t>
  </si>
  <si>
    <t>rozdział</t>
  </si>
  <si>
    <t>Wartość (zł)</t>
  </si>
  <si>
    <t>Gusin</t>
  </si>
  <si>
    <t>zakup kosy spalinowej wraz z paliwem</t>
  </si>
  <si>
    <t>Stary Zambrzyków</t>
  </si>
  <si>
    <t>Pozostała dzialalność</t>
  </si>
  <si>
    <t>Razem</t>
  </si>
  <si>
    <t xml:space="preserve">                                                                                                                Razem wydatki:</t>
  </si>
  <si>
    <t>1) stworzenie atrakcyjnego miejsca do spotkań mieszkańców sołectwa:</t>
  </si>
  <si>
    <t>Dział,               Rozdział</t>
  </si>
  <si>
    <t xml:space="preserve">  </t>
  </si>
  <si>
    <t>Razem jednostki sektora finansów publicznych</t>
  </si>
  <si>
    <t>Dotacje celowe przekazane gminie na zadnia bieżące realizowane na podstawie porozumień (umów) między jednostkami samorządu terytorialnego</t>
  </si>
  <si>
    <t xml:space="preserve">Dotacje podmiotowe z budżetu dla samorządowej instytucji kultury </t>
  </si>
  <si>
    <t>Dotacje celowe z budżetu na finasowanie lub dofinansowanie kosztów realizacji insewstycji i zakupów inwestycyjnych innych jednostek sektora finansów publicznych</t>
  </si>
  <si>
    <t>Razem jednostki nie należące do sektora finansów publicznych</t>
  </si>
  <si>
    <t>Ogółem plan dotacji</t>
  </si>
  <si>
    <t>Dochody budżetu</t>
  </si>
  <si>
    <t>Wydatki budżetu</t>
  </si>
  <si>
    <t xml:space="preserve">                         Program Profilaktyki  i Rozwiązywania Problemów Alkoholowych </t>
  </si>
  <si>
    <t>oraz</t>
  </si>
  <si>
    <t xml:space="preserve">                                                 Przeciwdziałania Narkomanii</t>
  </si>
  <si>
    <t>Program Profilaktyki i Rozwiązywania Problemów Alkoholowych</t>
  </si>
  <si>
    <t>Program Przeciwdziałania Narkomanii</t>
  </si>
  <si>
    <t>Planowane dochody budżetu na 2016 r.</t>
  </si>
  <si>
    <t>0550</t>
  </si>
  <si>
    <t>Wpływy z opłat z tytułu użytkowania wieczystego nieruchomości</t>
  </si>
  <si>
    <t xml:space="preserve">Wpływy z najmu i dzierżawy składników majątkowych gminy </t>
  </si>
  <si>
    <t>Wpływy z tytułu wynagrodzenia dla płatnika z tytułu wykonywania zadań ZUS i US</t>
  </si>
  <si>
    <t>Wpływy z usług (odbitki xero)</t>
  </si>
  <si>
    <t>Wpływy z czynszu dzierżawnego za obwody łowieckie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</si>
  <si>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</si>
  <si>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</si>
  <si>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</si>
  <si>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</si>
  <si>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 (pobierany i przekazywany przez urzędy skarbowe)</t>
  </si>
  <si>
    <t>Wpływy z odsetek od nieterminowych wpłat z tytułu podatków i opłat oraz opłata prolongacyjna</t>
  </si>
  <si>
    <t xml:space="preserve">Wpływy z podatku rolnego, podatku leśnego, podatku od spadków i darowizn, podatku od czynności cywilnoprawnych oraz podatków i opłat lokalnych od osób fizycznych </t>
  </si>
  <si>
    <t>Wpływy z podatku od spadków i darowizn (pobierany i przekazywany przez urzędy skarbowe)</t>
  </si>
  <si>
    <t>Wpływy z podatku od czynności cywilnoprawnych (pobierany i przekazywany przez urzędy skarbowe)</t>
  </si>
  <si>
    <t>Wpływy z podatku dochodowego od osób fizycznych</t>
  </si>
  <si>
    <t>0670</t>
  </si>
  <si>
    <t>0660</t>
  </si>
  <si>
    <t>Wpływy z opłat za korzystanie z wyżywienia w Publicznym Przedszkolu w Sobieniach Jeziorach</t>
  </si>
  <si>
    <t>Wpłaty rodziców za korzystanie z wychowania przedszkolnego dziecka w czasie przekraczającym czas bezpłatnego nauczania, wychowania i opieki  w Punkcie Przedszkolnym w PSP w Warszawicach</t>
  </si>
  <si>
    <t>Wpłaty rodziców za korzystanie z wychowania przedszkolnego dziecka w czasie przekraczającym czas bezpłatnego nauczania, wychowania i opieki  w Punkcie Przedszkolnym w PSP w Siedzowie</t>
  </si>
  <si>
    <t>Wpływy z opłat za korzystanie z wyżywienia uczniów w szkole w Warszawicach</t>
  </si>
  <si>
    <t>Projekt</t>
  </si>
  <si>
    <t xml:space="preserve">Wpływy z opłaty za gospodarowanie odpadami komunalnymi pobierane przez gminę </t>
  </si>
  <si>
    <t>Wpływy z pozostałych odsetek z tytułu oprocentowania rachunku bankowego</t>
  </si>
  <si>
    <t>900</t>
  </si>
  <si>
    <t>90095</t>
  </si>
  <si>
    <t>wykonanie usług przy w/w zadaniu</t>
  </si>
  <si>
    <t>Przydawki</t>
  </si>
  <si>
    <t>zakup wiaty przystankowej</t>
  </si>
  <si>
    <t>Sobienie-Jeziory</t>
  </si>
  <si>
    <t>1) doposażenie boiska gminnego i placów zabaw</t>
  </si>
  <si>
    <t>zakup stojaków na rowery</t>
  </si>
  <si>
    <t>zakup siatek do bramek</t>
  </si>
  <si>
    <t>zakup koszy na śmieci</t>
  </si>
  <si>
    <t xml:space="preserve">1) zakup tablicy informacyjnej </t>
  </si>
  <si>
    <t>wykonanie instalacji centralnego ogrzewania w budynku wiejskim (zakup materiałów oraz wykonanie usługi)</t>
  </si>
  <si>
    <t>zakup ziemi w celu wyrównania terenu</t>
  </si>
  <si>
    <t>zakup sprzętu sportowego do siłowni</t>
  </si>
  <si>
    <t>Szymanowice Duże</t>
  </si>
  <si>
    <t>Szymanowice Małe</t>
  </si>
  <si>
    <t>poniesione nakłady do 31.12.2015 r.</t>
  </si>
  <si>
    <t>rok budżetowy 2016 (9+10+11+12)</t>
  </si>
  <si>
    <t>zakup żaluzji zwijanej na scenę</t>
  </si>
  <si>
    <t>zakup stolów, ławek i parasoli ogrodowych</t>
  </si>
  <si>
    <t>zakup sprzętu sportowgo na siłownie plenerową</t>
  </si>
  <si>
    <t>naprawa pobocza drogi gminnej poprzez dostawę kruszywa wraz z rozdysponowaniem</t>
  </si>
  <si>
    <t>zakup sprzętu sportowego na siłownię plenerową</t>
  </si>
  <si>
    <t>naprawa dróg gminnych poprzez dostawę kruszywa wraz z rozdysponowaniem</t>
  </si>
  <si>
    <t>2) równanie dróg gminych</t>
  </si>
  <si>
    <t>3) wynajęcie dmuchanej zjeżdżalni na imprezę Dzień Dziecka</t>
  </si>
  <si>
    <t>zakup kostki brukowej i niezbędnych materiałów  wraz z ułożeniem</t>
  </si>
  <si>
    <t xml:space="preserve">zakup roślin, krzewów, trawy i nawozów do pielegnacji </t>
  </si>
  <si>
    <t>1) zakup tablicy informacyjno-ogłoszeniowej</t>
  </si>
  <si>
    <t>1) doposażenie świetlicy wiejskiej:</t>
  </si>
  <si>
    <t>2) organizacja miejsca spotkań plenerowych:</t>
  </si>
  <si>
    <t>zapewnienie meszkańcom sołectwa miejsca do organizacji spotkań plenerowych:</t>
  </si>
  <si>
    <t>1) zagospodarowanie terenu przed budynkiem wiejskim:</t>
  </si>
  <si>
    <t>2) zakup sprzętu do wyposażenia świetlicy:</t>
  </si>
  <si>
    <t>zakup materiałów do wykonania ogrzewania (zawory, grzejniki, trójniki itp.)</t>
  </si>
  <si>
    <t>zakup sprzętu AGD do zaplecza kuchennego</t>
  </si>
  <si>
    <t xml:space="preserve">Doposażenie placu zabaw (zakup sprzętu na siłownię plenerową) w Radwankowie Szlacheckim </t>
  </si>
  <si>
    <t xml:space="preserve">Doposażenie budynku pełniącego funkcję świetlicy w Wysoczynie (zakup sprzętu RTV  i sprzętu sportowego do siłowni) </t>
  </si>
  <si>
    <t xml:space="preserve">Planowane dochody </t>
  </si>
  <si>
    <t>2020</t>
  </si>
  <si>
    <t>Wpływy z pozostałych odsetek z tytułu zwrotu świadczeń przez świadczeniobiorców</t>
  </si>
  <si>
    <t>Wpływy z odsetek od nieterminowych wpłat z tytułu opłaty  za gospodarowanie odpadami</t>
  </si>
  <si>
    <t>Wpływy z opłat za korzystanie z wyżywienia uczniów w szkole w Sobieniach-Jeziorach</t>
  </si>
  <si>
    <t>Wpłaty  rodziców za korzystanie z wychowania przedszkolnego dziecka w czasie przekraczającym czas bezpłatnego nauczania, wychowania i opieki w Publicznym Przedszkolu w Sobieniach-Jeziorach</t>
  </si>
  <si>
    <t xml:space="preserve">Dotacje celowe na realizację własnych zadań bieżących </t>
  </si>
  <si>
    <t>Dotacje na realizację zadań bieżących z zakresu administracji rządowej</t>
  </si>
  <si>
    <t>Dotacje celowe na zadania bieżące realizowane na podstawie porozumień z organami administracji rządowej</t>
  </si>
  <si>
    <t>Przychody i rozchody budżetu w 2016 r.</t>
  </si>
  <si>
    <t>Planowane wydatki budżetu na  2016 r.</t>
  </si>
  <si>
    <t>w zakresie ochrony środowiska w 2016 r.</t>
  </si>
  <si>
    <t>Dochody i wydatki związane z realizacją zadań z zakresu administracji rządowej i innych zadań zleconych odrębnymi ustawami w 2016 r.</t>
  </si>
  <si>
    <t>Wpływy z opłat za korzystanie z wyżywienia w Punkcie Przedszkolym w Warszawicach</t>
  </si>
  <si>
    <t>Wpływy z tytułu zwrotu kosztów upomnienia</t>
  </si>
  <si>
    <t>Rodziny zastępcze</t>
  </si>
  <si>
    <t>Wykonanie centralnego ogrzewania (zakup grzejników, zawory, inne materiały oraz usługa) w budynku pełniącym funkcję świetlicy w miejscowości Gusin</t>
  </si>
  <si>
    <t>Zakup i montaż żaluzji zwijanej na scenę na doposażenie budynku pełniącego funkcję świetlicy w miejscowości Dziecinów</t>
  </si>
  <si>
    <t>Doposażenie siłowni plenerowej (sprzęt sportowy) na boisku gminnym w Sobienia-Jeziorach</t>
  </si>
  <si>
    <t xml:space="preserve">Przebudowa drogi gminnej w m. Sobienie Biskupie </t>
  </si>
  <si>
    <t xml:space="preserve">Przebudowa drogi gminnej w m. Gusin </t>
  </si>
  <si>
    <t>Urząd Gminy Sobienie-Jeziory</t>
  </si>
  <si>
    <t>Dotacja celowa na pomoc finasowa udzielaną między jednostkami samorządu terytorialnego na dofinansowanie własnych zadań inwestycyjnych i zakupów inwestycyjnych</t>
  </si>
  <si>
    <t>Budowa sali gimnastycznej przy Publicznej Szkole Podstawowej w Sobieniach-Jeziorach    2011/2017</t>
  </si>
  <si>
    <t>Plan wydatków majątkowych na 2016 r.</t>
  </si>
  <si>
    <t xml:space="preserve">Plan wydatków w ramach funduszu sołeckiego na 2016 r.     
</t>
  </si>
  <si>
    <t>na 2016 r.</t>
  </si>
  <si>
    <t xml:space="preserve">Wpływy  i wydatki związane z gromadzeniem środków z opłat i kar za korzystanie ze środowiska </t>
  </si>
  <si>
    <t xml:space="preserve">Wpływy z różnych opłat za korzystanie ze środowiska </t>
  </si>
  <si>
    <t>Dotacje udzielone w 2016 r. z budżetu podmiotom należącym                                i nie należącym do sektora finansów publicznych</t>
  </si>
  <si>
    <t xml:space="preserve">Realizacja zadań wymagających stosowania specjalnej organizacji nauki i metod pracy dla dzieci i młodzieży w szkołach podstawowych, gimnazjach, liceach ogólnokształcących, liceach profilowanych i szkołach artystycznych   </t>
  </si>
  <si>
    <t xml:space="preserve">Instalacja gazowa w SP ZOZ w Sobieniach-Jeziorach (instalacja centralnego ogrzewania)   </t>
  </si>
  <si>
    <t xml:space="preserve">Przebudowa drogi powiatowej Nr 2752W Władysławów-Stary Zambrzyków-Sobienie Kiełczewskie (dotacja celowa na pomoc finansową)   </t>
  </si>
  <si>
    <t>Budowa przydomowych oczyszczalni ścieków na terenie gminy - etap IV (dokumentacja) 2016/2019</t>
  </si>
  <si>
    <t xml:space="preserve">Dotacje celowe otrzymane z budżetu państwa na zadania bieżące realizowane przez gminę na podstawie porozumień z organami administracji rządowej </t>
  </si>
  <si>
    <t>Dotacje celowe otrzymane z budżetu państwa na realizację zadań bieżących z zakresu administracji rządowej związane z prowadzeniem i aktyualizacją stałego rejestru wyborców</t>
  </si>
  <si>
    <t>Wpływy z opłat za zezwolenia na sprzedaż napojów alkoholowych</t>
  </si>
  <si>
    <t>Wpływy z podatku dochodowego od osób prawnych</t>
  </si>
  <si>
    <t>Wpływy z opłaty dodatkowej za przyjęcie oświadczeń o wstąpieniu w związek małżeński poza urzędem stanu</t>
  </si>
  <si>
    <t>dostawa kruszywa wraz z rozdysponowaniem w celu utwardzenia drogi</t>
  </si>
  <si>
    <t>2) dostawa kruszywa wraz z rozdysponowaniem w celu utwardzenia drogi (ul. Akacjowa, ul. Jaworowa)</t>
  </si>
  <si>
    <t>2) dostawa kruszywa wraz z rozdysponowaniem w celu utwardzenia drogi</t>
  </si>
  <si>
    <t>1) dostawa kruszywa wraz z rozdysponowaniem w celu utwardzenia drogi</t>
  </si>
  <si>
    <t>2) zakup drogowskazów dwustronnych z nazwą miejscowości i numerem (od - do)</t>
  </si>
  <si>
    <t>wykonanie ogrodzenia (zakup siatki ogrodzeniowej i słupków oraz wykonanie)</t>
  </si>
  <si>
    <t>zakup sprzętu RTV wraz z materiałami instalacyjnymi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</si>
</sst>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???"/>
    <numFmt numFmtId="165" formatCode="?????"/>
    <numFmt numFmtId="166" formatCode="000"/>
    <numFmt numFmtId="167" formatCode="#,##0\ _z_ł"/>
    <numFmt numFmtId="168" formatCode="00000"/>
    <numFmt numFmtId="169" formatCode="&quot; zł&quot;#,##0_);\(&quot; zł&quot;#,##0\)"/>
    <numFmt numFmtId="170" formatCode="#,##0\ [$zł-415]"/>
    <numFmt numFmtId="171" formatCode="#,##0.00_ ;\-#,##0.00\ "/>
  </numFmts>
  <fonts count="73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Arial CE"/>
    </font>
    <font>
      <b/>
      <sz val="8"/>
      <color indexed="8"/>
      <name val="Arial CE"/>
    </font>
    <font>
      <b/>
      <sz val="7"/>
      <name val="Arial"/>
      <family val="2"/>
      <charset val="238"/>
    </font>
    <font>
      <b/>
      <sz val="7"/>
      <name val="Arial CE"/>
      <charset val="238"/>
    </font>
    <font>
      <i/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5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Narrow CE"/>
      <family val="2"/>
      <charset val="238"/>
    </font>
    <font>
      <sz val="9"/>
      <color indexed="8"/>
      <name val="Arial CE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6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9"/>
      <name val="Arial CE"/>
      <charset val="238"/>
    </font>
    <font>
      <sz val="11"/>
      <color theme="1"/>
      <name val="Czcionka tekstu podstawowego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59" fillId="0" borderId="0"/>
    <xf numFmtId="43" fontId="59" fillId="0" borderId="0" applyFont="0" applyFill="0" applyBorder="0" applyAlignment="0" applyProtection="0"/>
    <xf numFmtId="0" fontId="4" fillId="0" borderId="0"/>
    <xf numFmtId="43" fontId="71" fillId="0" borderId="0" applyFont="0" applyFill="0" applyBorder="0" applyAlignment="0" applyProtection="0"/>
    <xf numFmtId="0" fontId="4" fillId="0" borderId="0"/>
  </cellStyleXfs>
  <cellXfs count="57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top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4" fontId="5" fillId="0" borderId="1" xfId="4" applyNumberFormat="1" applyFont="1" applyFill="1" applyBorder="1" applyAlignment="1">
      <alignment horizontal="right" vertical="center" wrapText="1"/>
    </xf>
    <xf numFmtId="43" fontId="6" fillId="0" borderId="7" xfId="4" applyFont="1" applyBorder="1" applyAlignment="1">
      <alignment horizontal="center" vertical="center"/>
    </xf>
    <xf numFmtId="4" fontId="9" fillId="2" borderId="7" xfId="1" applyNumberFormat="1" applyFont="1" applyFill="1" applyBorder="1" applyAlignment="1">
      <alignment vertical="center"/>
    </xf>
    <xf numFmtId="43" fontId="10" fillId="0" borderId="1" xfId="4" applyFont="1" applyBorder="1" applyAlignment="1">
      <alignment horizontal="left" vertical="center" wrapText="1"/>
    </xf>
    <xf numFmtId="43" fontId="11" fillId="0" borderId="1" xfId="4" applyFont="1" applyBorder="1" applyAlignment="1">
      <alignment horizontal="left" vertical="center" wrapText="1"/>
    </xf>
    <xf numFmtId="0" fontId="12" fillId="0" borderId="0" xfId="1" applyFont="1"/>
    <xf numFmtId="167" fontId="13" fillId="0" borderId="1" xfId="4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7" fillId="0" borderId="0" xfId="3" applyFont="1" applyAlignment="1">
      <alignment horizontal="left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/>
    </xf>
    <xf numFmtId="4" fontId="23" fillId="0" borderId="0" xfId="1" applyNumberFormat="1" applyFont="1"/>
    <xf numFmtId="4" fontId="23" fillId="0" borderId="0" xfId="1" applyNumberFormat="1" applyFont="1" applyAlignment="1">
      <alignment vertical="center"/>
    </xf>
    <xf numFmtId="4" fontId="25" fillId="0" borderId="11" xfId="2" applyNumberFormat="1" applyFont="1" applyBorder="1" applyAlignment="1">
      <alignment horizontal="right" vertical="center"/>
    </xf>
    <xf numFmtId="4" fontId="23" fillId="0" borderId="1" xfId="1" applyNumberFormat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4" fontId="25" fillId="0" borderId="1" xfId="2" applyNumberFormat="1" applyFont="1" applyBorder="1" applyAlignment="1">
      <alignment horizontal="right" vertical="center"/>
    </xf>
    <xf numFmtId="4" fontId="25" fillId="0" borderId="7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horizontal="right" vertical="center" wrapText="1"/>
    </xf>
    <xf numFmtId="165" fontId="10" fillId="0" borderId="7" xfId="4" applyNumberFormat="1" applyFont="1" applyBorder="1" applyAlignment="1">
      <alignment horizontal="center" vertical="center"/>
    </xf>
    <xf numFmtId="164" fontId="26" fillId="0" borderId="1" xfId="4" applyNumberFormat="1" applyFont="1" applyBorder="1" applyAlignment="1">
      <alignment vertical="center"/>
    </xf>
    <xf numFmtId="4" fontId="25" fillId="0" borderId="11" xfId="2" applyNumberFormat="1" applyFont="1" applyBorder="1" applyAlignment="1">
      <alignment horizontal="right" vertical="top"/>
    </xf>
    <xf numFmtId="4" fontId="25" fillId="0" borderId="1" xfId="2" applyNumberFormat="1" applyFont="1" applyBorder="1" applyAlignment="1">
      <alignment horizontal="right" vertical="top"/>
    </xf>
    <xf numFmtId="165" fontId="10" fillId="0" borderId="7" xfId="4" applyNumberFormat="1" applyFont="1" applyBorder="1" applyAlignment="1">
      <alignment horizontal="center" vertical="top"/>
    </xf>
    <xf numFmtId="164" fontId="26" fillId="0" borderId="1" xfId="4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center"/>
    </xf>
    <xf numFmtId="4" fontId="11" fillId="0" borderId="1" xfId="4" applyNumberFormat="1" applyFont="1" applyBorder="1" applyAlignment="1">
      <alignment vertical="center"/>
    </xf>
    <xf numFmtId="167" fontId="11" fillId="0" borderId="1" xfId="4" applyNumberFormat="1" applyFont="1" applyBorder="1" applyAlignment="1">
      <alignment vertical="center"/>
    </xf>
    <xf numFmtId="4" fontId="11" fillId="0" borderId="1" xfId="4" applyNumberFormat="1" applyFont="1" applyBorder="1" applyAlignment="1">
      <alignment horizontal="right" vertical="center"/>
    </xf>
    <xf numFmtId="0" fontId="11" fillId="0" borderId="1" xfId="7" applyFont="1" applyBorder="1" applyAlignment="1">
      <alignment horizontal="left" vertical="center"/>
    </xf>
    <xf numFmtId="43" fontId="24" fillId="0" borderId="1" xfId="4" applyFont="1" applyBorder="1" applyAlignment="1">
      <alignment horizontal="center"/>
    </xf>
    <xf numFmtId="43" fontId="26" fillId="0" borderId="17" xfId="2" applyFont="1" applyBorder="1" applyAlignment="1">
      <alignment horizontal="left" vertical="top" wrapText="1"/>
    </xf>
    <xf numFmtId="4" fontId="25" fillId="0" borderId="18" xfId="2" applyNumberFormat="1" applyFont="1" applyBorder="1" applyAlignment="1">
      <alignment horizontal="right" vertical="center"/>
    </xf>
    <xf numFmtId="4" fontId="10" fillId="0" borderId="19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top" wrapText="1"/>
    </xf>
    <xf numFmtId="4" fontId="10" fillId="0" borderId="19" xfId="2" applyNumberFormat="1" applyFont="1" applyBorder="1" applyAlignment="1">
      <alignment horizontal="right" vertical="top"/>
    </xf>
    <xf numFmtId="167" fontId="26" fillId="0" borderId="1" xfId="4" applyNumberFormat="1" applyFont="1" applyBorder="1" applyAlignment="1">
      <alignment vertical="center"/>
    </xf>
    <xf numFmtId="4" fontId="26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 wrapText="1"/>
    </xf>
    <xf numFmtId="43" fontId="10" fillId="0" borderId="1" xfId="4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49" fontId="6" fillId="4" borderId="14" xfId="8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>
      <alignment horizontal="right" vertical="center"/>
    </xf>
    <xf numFmtId="4" fontId="25" fillId="0" borderId="1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top"/>
    </xf>
    <xf numFmtId="0" fontId="23" fillId="0" borderId="7" xfId="1" applyFont="1" applyBorder="1" applyAlignment="1">
      <alignment vertical="center"/>
    </xf>
    <xf numFmtId="4" fontId="25" fillId="0" borderId="25" xfId="2" applyNumberFormat="1" applyFont="1" applyBorder="1" applyAlignment="1">
      <alignment horizontal="right" vertical="center"/>
    </xf>
    <xf numFmtId="4" fontId="10" fillId="0" borderId="7" xfId="4" applyNumberFormat="1" applyFont="1" applyBorder="1" applyAlignment="1">
      <alignment vertical="center"/>
    </xf>
    <xf numFmtId="4" fontId="10" fillId="0" borderId="7" xfId="4" applyNumberFormat="1" applyFont="1" applyBorder="1" applyAlignment="1">
      <alignment horizontal="right" vertical="center" wrapText="1"/>
    </xf>
    <xf numFmtId="43" fontId="10" fillId="0" borderId="7" xfId="4" applyFont="1" applyBorder="1" applyAlignment="1">
      <alignment horizontal="left" vertical="center" wrapText="1"/>
    </xf>
    <xf numFmtId="4" fontId="26" fillId="0" borderId="1" xfId="4" applyNumberFormat="1" applyFont="1" applyBorder="1" applyAlignment="1">
      <alignment vertical="center"/>
    </xf>
    <xf numFmtId="4" fontId="26" fillId="0" borderId="5" xfId="4" applyNumberFormat="1" applyFont="1" applyBorder="1" applyAlignment="1">
      <alignment vertical="center"/>
    </xf>
    <xf numFmtId="4" fontId="10" fillId="0" borderId="9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center"/>
    </xf>
    <xf numFmtId="4" fontId="25" fillId="0" borderId="7" xfId="4" applyNumberFormat="1" applyFont="1" applyBorder="1" applyAlignment="1"/>
    <xf numFmtId="4" fontId="10" fillId="0" borderId="1" xfId="4" applyNumberFormat="1" applyFont="1" applyBorder="1" applyAlignment="1"/>
    <xf numFmtId="4" fontId="10" fillId="0" borderId="1" xfId="4" applyNumberFormat="1" applyFont="1" applyBorder="1" applyAlignment="1">
      <alignment horizontal="right" wrapText="1"/>
    </xf>
    <xf numFmtId="4" fontId="10" fillId="0" borderId="1" xfId="4" applyNumberFormat="1" applyFont="1" applyBorder="1" applyAlignment="1">
      <alignment horizontal="right" vertical="center"/>
    </xf>
    <xf numFmtId="4" fontId="25" fillId="0" borderId="19" xfId="2" applyNumberFormat="1" applyFont="1" applyBorder="1" applyAlignment="1">
      <alignment horizontal="right" vertical="center"/>
    </xf>
    <xf numFmtId="4" fontId="25" fillId="0" borderId="20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center" wrapText="1"/>
    </xf>
    <xf numFmtId="43" fontId="24" fillId="0" borderId="1" xfId="4" applyFont="1" applyBorder="1" applyAlignment="1">
      <alignment horizontal="center" vertical="center"/>
    </xf>
    <xf numFmtId="4" fontId="25" fillId="0" borderId="0" xfId="2" applyNumberFormat="1" applyFont="1" applyBorder="1" applyAlignment="1">
      <alignment horizontal="right" vertical="top"/>
    </xf>
    <xf numFmtId="4" fontId="25" fillId="0" borderId="31" xfId="2" applyNumberFormat="1" applyFont="1" applyBorder="1" applyAlignment="1">
      <alignment horizontal="right" vertical="top"/>
    </xf>
    <xf numFmtId="4" fontId="25" fillId="0" borderId="19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vertical="center"/>
    </xf>
    <xf numFmtId="167" fontId="25" fillId="0" borderId="1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horizontal="center" vertical="center"/>
    </xf>
    <xf numFmtId="0" fontId="23" fillId="0" borderId="5" xfId="1" applyFont="1" applyBorder="1" applyAlignment="1">
      <alignment vertical="center"/>
    </xf>
    <xf numFmtId="4" fontId="25" fillId="0" borderId="38" xfId="2" applyNumberFormat="1" applyFont="1" applyBorder="1" applyAlignment="1">
      <alignment horizontal="right" vertical="center"/>
    </xf>
    <xf numFmtId="4" fontId="25" fillId="0" borderId="25" xfId="2" applyNumberFormat="1" applyFont="1" applyBorder="1" applyAlignment="1">
      <alignment horizontal="right" vertical="top"/>
    </xf>
    <xf numFmtId="0" fontId="24" fillId="0" borderId="0" xfId="1" applyFont="1"/>
    <xf numFmtId="43" fontId="24" fillId="0" borderId="5" xfId="4" applyFont="1" applyBorder="1" applyAlignment="1">
      <alignment horizontal="center"/>
    </xf>
    <xf numFmtId="49" fontId="6" fillId="4" borderId="12" xfId="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" applyFont="1" applyAlignment="1">
      <alignment vertical="center"/>
    </xf>
    <xf numFmtId="0" fontId="7" fillId="0" borderId="0" xfId="9" applyAlignment="1">
      <alignment vertical="center"/>
    </xf>
    <xf numFmtId="0" fontId="29" fillId="0" borderId="0" xfId="9" applyFont="1" applyAlignment="1">
      <alignment vertical="center"/>
    </xf>
    <xf numFmtId="0" fontId="7" fillId="0" borderId="0" xfId="6" applyAlignment="1">
      <alignment vertical="center"/>
    </xf>
    <xf numFmtId="0" fontId="18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36" fillId="0" borderId="0" xfId="6" applyFont="1"/>
    <xf numFmtId="0" fontId="7" fillId="0" borderId="0" xfId="6" applyBorder="1" applyAlignment="1">
      <alignment vertical="center"/>
    </xf>
    <xf numFmtId="0" fontId="7" fillId="0" borderId="0" xfId="6" applyBorder="1" applyAlignment="1">
      <alignment horizontal="center" vertical="center"/>
    </xf>
    <xf numFmtId="0" fontId="33" fillId="0" borderId="42" xfId="6" applyFont="1" applyBorder="1" applyAlignment="1">
      <alignment vertical="center"/>
    </xf>
    <xf numFmtId="0" fontId="33" fillId="0" borderId="42" xfId="6" applyFont="1" applyBorder="1" applyAlignment="1">
      <alignment horizontal="center" vertical="center"/>
    </xf>
    <xf numFmtId="0" fontId="33" fillId="0" borderId="43" xfId="6" applyFont="1" applyBorder="1" applyAlignment="1">
      <alignment vertical="center"/>
    </xf>
    <xf numFmtId="0" fontId="33" fillId="0" borderId="43" xfId="6" applyFont="1" applyBorder="1" applyAlignment="1">
      <alignment horizontal="center" vertical="center"/>
    </xf>
    <xf numFmtId="0" fontId="33" fillId="0" borderId="43" xfId="6" applyFont="1" applyBorder="1" applyAlignment="1">
      <alignment vertical="center" wrapText="1"/>
    </xf>
    <xf numFmtId="167" fontId="33" fillId="0" borderId="43" xfId="6" applyNumberFormat="1" applyFont="1" applyBorder="1" applyAlignment="1">
      <alignment vertical="center"/>
    </xf>
    <xf numFmtId="0" fontId="33" fillId="0" borderId="44" xfId="6" applyFont="1" applyBorder="1" applyAlignment="1">
      <alignment vertical="center"/>
    </xf>
    <xf numFmtId="0" fontId="33" fillId="0" borderId="44" xfId="6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167" fontId="7" fillId="0" borderId="0" xfId="6" applyNumberFormat="1" applyAlignment="1">
      <alignment vertical="center"/>
    </xf>
    <xf numFmtId="0" fontId="37" fillId="0" borderId="0" xfId="6" applyFont="1" applyAlignment="1">
      <alignment vertical="center"/>
    </xf>
    <xf numFmtId="0" fontId="37" fillId="0" borderId="1" xfId="6" applyFont="1" applyBorder="1" applyAlignment="1">
      <alignment horizontal="center" vertical="center"/>
    </xf>
    <xf numFmtId="0" fontId="35" fillId="0" borderId="0" xfId="6" applyFont="1" applyAlignment="1">
      <alignment horizontal="right" vertical="top"/>
    </xf>
    <xf numFmtId="0" fontId="31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/>
    <xf numFmtId="3" fontId="31" fillId="2" borderId="1" xfId="6" applyNumberFormat="1" applyFont="1" applyFill="1" applyBorder="1" applyAlignment="1">
      <alignment horizontal="center"/>
    </xf>
    <xf numFmtId="0" fontId="31" fillId="2" borderId="1" xfId="6" applyFont="1" applyFill="1" applyBorder="1"/>
    <xf numFmtId="3" fontId="7" fillId="0" borderId="1" xfId="6" applyNumberFormat="1" applyBorder="1" applyAlignment="1">
      <alignment horizontal="center"/>
    </xf>
    <xf numFmtId="0" fontId="7" fillId="0" borderId="1" xfId="6" applyBorder="1"/>
    <xf numFmtId="0" fontId="7" fillId="0" borderId="1" xfId="6" applyBorder="1" applyAlignment="1">
      <alignment horizontal="center"/>
    </xf>
    <xf numFmtId="0" fontId="39" fillId="0" borderId="1" xfId="6" applyFont="1" applyBorder="1" applyAlignment="1">
      <alignment horizontal="center" vertical="center"/>
    </xf>
    <xf numFmtId="0" fontId="39" fillId="0" borderId="1" xfId="6" applyFont="1" applyBorder="1" applyAlignment="1">
      <alignment horizontal="center" wrapText="1"/>
    </xf>
    <xf numFmtId="0" fontId="39" fillId="0" borderId="1" xfId="6" applyFont="1" applyBorder="1" applyAlignment="1">
      <alignment horizontal="center" vertical="top" wrapText="1"/>
    </xf>
    <xf numFmtId="0" fontId="7" fillId="0" borderId="0" xfId="6" applyAlignment="1"/>
    <xf numFmtId="0" fontId="40" fillId="0" borderId="0" xfId="6" applyFont="1" applyAlignment="1"/>
    <xf numFmtId="0" fontId="41" fillId="0" borderId="0" xfId="6" applyFont="1"/>
    <xf numFmtId="0" fontId="40" fillId="0" borderId="0" xfId="6" applyFont="1"/>
    <xf numFmtId="0" fontId="7" fillId="0" borderId="0" xfId="12"/>
    <xf numFmtId="43" fontId="43" fillId="0" borderId="1" xfId="4" applyFont="1" applyBorder="1" applyAlignment="1">
      <alignment horizontal="left" vertical="center" wrapText="1"/>
    </xf>
    <xf numFmtId="0" fontId="44" fillId="0" borderId="0" xfId="6" applyFont="1" applyAlignment="1">
      <alignment horizontal="center" vertical="center" wrapText="1"/>
    </xf>
    <xf numFmtId="0" fontId="16" fillId="0" borderId="7" xfId="6" applyNumberFormat="1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16" fillId="0" borderId="47" xfId="6" applyFont="1" applyBorder="1" applyAlignment="1">
      <alignment horizontal="center" vertical="center" wrapText="1"/>
    </xf>
    <xf numFmtId="170" fontId="16" fillId="2" borderId="7" xfId="6" applyNumberFormat="1" applyFont="1" applyFill="1" applyBorder="1" applyAlignment="1">
      <alignment horizontal="center" vertical="center" wrapText="1"/>
    </xf>
    <xf numFmtId="0" fontId="7" fillId="0" borderId="0" xfId="12" applyFont="1"/>
    <xf numFmtId="0" fontId="7" fillId="0" borderId="0" xfId="6" applyAlignment="1">
      <alignment horizontal="left"/>
    </xf>
    <xf numFmtId="0" fontId="7" fillId="0" borderId="0" xfId="6" applyAlignment="1">
      <alignment horizontal="center"/>
    </xf>
    <xf numFmtId="0" fontId="45" fillId="0" borderId="0" xfId="6" applyFont="1" applyAlignment="1">
      <alignment vertical="top" wrapText="1"/>
    </xf>
    <xf numFmtId="0" fontId="46" fillId="0" borderId="0" xfId="6" applyFont="1" applyAlignment="1">
      <alignment vertical="top" wrapText="1"/>
    </xf>
    <xf numFmtId="0" fontId="47" fillId="0" borderId="0" xfId="6" applyFont="1" applyAlignment="1">
      <alignment vertical="top" wrapText="1"/>
    </xf>
    <xf numFmtId="0" fontId="48" fillId="0" borderId="0" xfId="6" applyFont="1" applyAlignment="1">
      <alignment horizontal="center"/>
    </xf>
    <xf numFmtId="0" fontId="49" fillId="0" borderId="0" xfId="6" applyFont="1" applyAlignment="1">
      <alignment horizontal="center"/>
    </xf>
    <xf numFmtId="4" fontId="51" fillId="0" borderId="1" xfId="6" applyNumberFormat="1" applyFont="1" applyBorder="1" applyAlignment="1">
      <alignment horizontal="center" vertical="top" wrapText="1"/>
    </xf>
    <xf numFmtId="4" fontId="51" fillId="0" borderId="2" xfId="6" applyNumberFormat="1" applyFont="1" applyBorder="1" applyAlignment="1">
      <alignment horizontal="center" vertical="top" wrapText="1"/>
    </xf>
    <xf numFmtId="0" fontId="51" fillId="0" borderId="2" xfId="6" applyFont="1" applyBorder="1" applyAlignment="1">
      <alignment horizontal="left" vertical="top" wrapText="1"/>
    </xf>
    <xf numFmtId="0" fontId="51" fillId="0" borderId="2" xfId="6" applyFont="1" applyBorder="1" applyAlignment="1">
      <alignment horizontal="center" vertical="top" wrapText="1"/>
    </xf>
    <xf numFmtId="0" fontId="4" fillId="0" borderId="0" xfId="5"/>
    <xf numFmtId="4" fontId="51" fillId="0" borderId="2" xfId="5" applyNumberFormat="1" applyFont="1" applyBorder="1" applyAlignment="1">
      <alignment horizontal="center" vertical="top" wrapText="1"/>
    </xf>
    <xf numFmtId="0" fontId="51" fillId="0" borderId="2" xfId="5" applyFont="1" applyBorder="1" applyAlignment="1">
      <alignment horizontal="left" vertical="top" wrapText="1"/>
    </xf>
    <xf numFmtId="0" fontId="51" fillId="0" borderId="2" xfId="5" applyFont="1" applyBorder="1" applyAlignment="1">
      <alignment horizontal="center" vertical="top" wrapText="1"/>
    </xf>
    <xf numFmtId="0" fontId="4" fillId="0" borderId="0" xfId="10"/>
    <xf numFmtId="4" fontId="51" fillId="0" borderId="1" xfId="10" applyNumberFormat="1" applyFont="1" applyBorder="1" applyAlignment="1">
      <alignment horizontal="center" vertical="top" wrapText="1"/>
    </xf>
    <xf numFmtId="0" fontId="51" fillId="0" borderId="1" xfId="10" applyFont="1" applyBorder="1" applyAlignment="1">
      <alignment horizontal="center" vertical="top" wrapText="1"/>
    </xf>
    <xf numFmtId="0" fontId="53" fillId="0" borderId="7" xfId="6" applyFont="1" applyBorder="1" applyAlignment="1">
      <alignment horizontal="center" vertical="top" wrapText="1"/>
    </xf>
    <xf numFmtId="0" fontId="23" fillId="0" borderId="0" xfId="1" applyFont="1" applyAlignment="1">
      <alignment horizontal="center" vertical="top"/>
    </xf>
    <xf numFmtId="0" fontId="15" fillId="0" borderId="0" xfId="3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166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right" vertical="center"/>
    </xf>
    <xf numFmtId="0" fontId="6" fillId="0" borderId="1" xfId="4" applyNumberFormat="1" applyFont="1" applyBorder="1" applyAlignment="1">
      <alignment horizontal="center" vertical="center"/>
    </xf>
    <xf numFmtId="4" fontId="6" fillId="0" borderId="1" xfId="4" applyNumberFormat="1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43" fontId="6" fillId="0" borderId="1" xfId="4" applyFont="1" applyBorder="1" applyAlignment="1">
      <alignment horizontal="center" vertical="center"/>
    </xf>
    <xf numFmtId="4" fontId="3" fillId="0" borderId="5" xfId="4" applyNumberFormat="1" applyFont="1" applyBorder="1" applyAlignment="1">
      <alignment horizontal="right" vertical="center"/>
    </xf>
    <xf numFmtId="164" fontId="3" fillId="0" borderId="2" xfId="4" applyNumberFormat="1" applyFont="1" applyBorder="1" applyAlignment="1">
      <alignment horizontal="center" vertical="center"/>
    </xf>
    <xf numFmtId="43" fontId="6" fillId="0" borderId="2" xfId="4" applyFont="1" applyBorder="1" applyAlignment="1">
      <alignment horizontal="center" vertical="center"/>
    </xf>
    <xf numFmtId="4" fontId="3" fillId="0" borderId="2" xfId="4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43" fontId="6" fillId="0" borderId="3" xfId="4" applyFont="1" applyBorder="1" applyAlignment="1">
      <alignment horizontal="center" vertical="center"/>
    </xf>
    <xf numFmtId="43" fontId="6" fillId="0" borderId="0" xfId="4" applyFont="1" applyBorder="1" applyAlignment="1">
      <alignment horizontal="center" vertical="center"/>
    </xf>
    <xf numFmtId="4" fontId="3" fillId="0" borderId="5" xfId="4" applyNumberFormat="1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 wrapText="1"/>
    </xf>
    <xf numFmtId="0" fontId="5" fillId="0" borderId="1" xfId="4" applyNumberFormat="1" applyFont="1" applyBorder="1" applyAlignment="1">
      <alignment vertical="top" wrapText="1"/>
    </xf>
    <xf numFmtId="0" fontId="3" fillId="0" borderId="1" xfId="4" applyNumberFormat="1" applyFont="1" applyBorder="1" applyAlignment="1">
      <alignment vertical="top" wrapText="1"/>
    </xf>
    <xf numFmtId="0" fontId="3" fillId="0" borderId="1" xfId="4" applyNumberFormat="1" applyFont="1" applyFill="1" applyBorder="1" applyAlignment="1">
      <alignment vertical="top" wrapText="1"/>
    </xf>
    <xf numFmtId="0" fontId="5" fillId="0" borderId="1" xfId="4" applyNumberFormat="1" applyFont="1" applyFill="1" applyBorder="1" applyAlignment="1">
      <alignment vertical="top" wrapText="1"/>
    </xf>
    <xf numFmtId="0" fontId="3" fillId="0" borderId="13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vertical="top" wrapText="1"/>
    </xf>
    <xf numFmtId="0" fontId="3" fillId="0" borderId="11" xfId="2" applyNumberFormat="1" applyFont="1" applyBorder="1" applyAlignment="1">
      <alignment vertical="top" wrapText="1"/>
    </xf>
    <xf numFmtId="0" fontId="3" fillId="3" borderId="1" xfId="3" applyNumberFormat="1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>
      <alignment vertical="top" wrapText="1"/>
    </xf>
    <xf numFmtId="0" fontId="3" fillId="0" borderId="7" xfId="4" applyNumberFormat="1" applyFont="1" applyFill="1" applyBorder="1" applyAlignment="1">
      <alignment vertical="top" wrapText="1"/>
    </xf>
    <xf numFmtId="0" fontId="3" fillId="0" borderId="10" xfId="4" applyNumberFormat="1" applyFont="1" applyFill="1" applyBorder="1" applyAlignment="1">
      <alignment vertical="top" wrapText="1"/>
    </xf>
    <xf numFmtId="0" fontId="5" fillId="0" borderId="1" xfId="4" applyNumberFormat="1" applyFont="1" applyBorder="1" applyAlignment="1">
      <alignment vertical="center" wrapText="1"/>
    </xf>
    <xf numFmtId="0" fontId="3" fillId="0" borderId="1" xfId="4" applyNumberFormat="1" applyFont="1" applyBorder="1" applyAlignment="1">
      <alignment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3" xfId="2" applyNumberFormat="1" applyFont="1" applyBorder="1" applyAlignment="1">
      <alignment vertical="center" wrapText="1"/>
    </xf>
    <xf numFmtId="0" fontId="3" fillId="0" borderId="12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vertical="center" wrapText="1"/>
    </xf>
    <xf numFmtId="0" fontId="3" fillId="0" borderId="5" xfId="2" applyNumberFormat="1" applyFont="1" applyBorder="1" applyAlignment="1">
      <alignment vertical="center" wrapText="1"/>
    </xf>
    <xf numFmtId="0" fontId="3" fillId="0" borderId="5" xfId="2" applyNumberFormat="1" applyFont="1" applyFill="1" applyBorder="1" applyAlignment="1">
      <alignment vertical="center" wrapText="1"/>
    </xf>
    <xf numFmtId="0" fontId="6" fillId="0" borderId="1" xfId="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56" fillId="0" borderId="0" xfId="0" applyFont="1"/>
    <xf numFmtId="0" fontId="3" fillId="0" borderId="0" xfId="1" applyFont="1" applyAlignment="1">
      <alignment horizontal="center"/>
    </xf>
    <xf numFmtId="0" fontId="3" fillId="0" borderId="0" xfId="1" applyFont="1"/>
    <xf numFmtId="0" fontId="57" fillId="0" borderId="0" xfId="0" applyFont="1"/>
    <xf numFmtId="0" fontId="6" fillId="0" borderId="1" xfId="4" applyNumberFormat="1" applyFont="1" applyBorder="1" applyAlignment="1">
      <alignment vertical="top" wrapText="1"/>
    </xf>
    <xf numFmtId="0" fontId="58" fillId="0" borderId="1" xfId="6" applyFont="1" applyBorder="1" applyAlignment="1">
      <alignment horizontal="center" vertical="center" wrapText="1"/>
    </xf>
    <xf numFmtId="0" fontId="58" fillId="0" borderId="1" xfId="6" applyFont="1" applyBorder="1" applyAlignment="1">
      <alignment vertical="center" wrapText="1"/>
    </xf>
    <xf numFmtId="0" fontId="58" fillId="0" borderId="5" xfId="6" applyFont="1" applyBorder="1" applyAlignment="1">
      <alignment horizontal="left" vertical="center" wrapText="1"/>
    </xf>
    <xf numFmtId="4" fontId="58" fillId="0" borderId="1" xfId="6" applyNumberFormat="1" applyFont="1" applyBorder="1" applyAlignment="1">
      <alignment horizontal="right" vertical="center" wrapText="1"/>
    </xf>
    <xf numFmtId="0" fontId="16" fillId="0" borderId="2" xfId="6" applyFont="1" applyBorder="1" applyAlignment="1">
      <alignment horizontal="center" vertical="center" wrapText="1"/>
    </xf>
    <xf numFmtId="0" fontId="16" fillId="0" borderId="1" xfId="6" applyFont="1" applyBorder="1" applyAlignment="1">
      <alignment horizontal="left" vertical="center" wrapText="1"/>
    </xf>
    <xf numFmtId="4" fontId="16" fillId="0" borderId="1" xfId="6" applyNumberFormat="1" applyFont="1" applyBorder="1" applyAlignment="1">
      <alignment horizontal="right" vertical="center" wrapText="1"/>
    </xf>
    <xf numFmtId="0" fontId="16" fillId="0" borderId="1" xfId="6" applyFont="1" applyFill="1" applyBorder="1" applyAlignment="1">
      <alignment horizontal="left" vertical="center" wrapText="1"/>
    </xf>
    <xf numFmtId="4" fontId="16" fillId="0" borderId="1" xfId="6" applyNumberFormat="1" applyFont="1" applyBorder="1" applyAlignment="1">
      <alignment vertical="center"/>
    </xf>
    <xf numFmtId="4" fontId="43" fillId="0" borderId="1" xfId="4" applyNumberFormat="1" applyFont="1" applyBorder="1" applyAlignment="1">
      <alignment horizontal="right" vertical="center"/>
    </xf>
    <xf numFmtId="0" fontId="58" fillId="0" borderId="1" xfId="6" applyFont="1" applyBorder="1" applyAlignment="1">
      <alignment horizontal="left" vertical="center" wrapText="1"/>
    </xf>
    <xf numFmtId="0" fontId="16" fillId="0" borderId="1" xfId="6" applyFont="1" applyBorder="1" applyAlignment="1">
      <alignment vertical="center" wrapText="1"/>
    </xf>
    <xf numFmtId="43" fontId="16" fillId="0" borderId="1" xfId="2" applyFont="1" applyBorder="1" applyAlignment="1">
      <alignment vertical="center"/>
    </xf>
    <xf numFmtId="4" fontId="43" fillId="0" borderId="0" xfId="2" applyNumberFormat="1" applyFont="1" applyBorder="1" applyAlignment="1">
      <alignment horizontal="left" vertical="center" wrapText="1"/>
    </xf>
    <xf numFmtId="4" fontId="16" fillId="0" borderId="1" xfId="6" applyNumberFormat="1" applyFont="1" applyBorder="1" applyAlignment="1">
      <alignment horizontal="left" vertical="center" wrapText="1"/>
    </xf>
    <xf numFmtId="4" fontId="16" fillId="0" borderId="7" xfId="6" applyNumberFormat="1" applyFont="1" applyBorder="1" applyAlignment="1">
      <alignment vertical="center"/>
    </xf>
    <xf numFmtId="0" fontId="4" fillId="0" borderId="0" xfId="3" applyFont="1" applyAlignment="1">
      <alignment horizontal="center" vertical="top"/>
    </xf>
    <xf numFmtId="0" fontId="59" fillId="0" borderId="0" xfId="13" applyAlignment="1"/>
    <xf numFmtId="0" fontId="59" fillId="0" borderId="0" xfId="13"/>
    <xf numFmtId="0" fontId="61" fillId="5" borderId="5" xfId="13" applyFont="1" applyFill="1" applyBorder="1" applyAlignment="1">
      <alignment horizontal="left" vertical="top" wrapText="1"/>
    </xf>
    <xf numFmtId="49" fontId="61" fillId="0" borderId="1" xfId="14" applyNumberFormat="1" applyFont="1" applyBorder="1" applyAlignment="1">
      <alignment horizontal="center" vertical="center"/>
    </xf>
    <xf numFmtId="0" fontId="61" fillId="5" borderId="1" xfId="13" applyFont="1" applyFill="1" applyBorder="1" applyAlignment="1">
      <alignment horizontal="center" vertical="center" wrapText="1"/>
    </xf>
    <xf numFmtId="43" fontId="61" fillId="5" borderId="1" xfId="14" applyFont="1" applyFill="1" applyBorder="1" applyAlignment="1">
      <alignment horizontal="left" vertical="center"/>
    </xf>
    <xf numFmtId="0" fontId="61" fillId="5" borderId="5" xfId="13" applyFont="1" applyFill="1" applyBorder="1" applyAlignment="1">
      <alignment horizontal="left" vertical="center" wrapText="1"/>
    </xf>
    <xf numFmtId="49" fontId="61" fillId="0" borderId="9" xfId="14" applyNumberFormat="1" applyFont="1" applyBorder="1" applyAlignment="1">
      <alignment vertical="center"/>
    </xf>
    <xf numFmtId="49" fontId="61" fillId="0" borderId="8" xfId="14" applyNumberFormat="1" applyFont="1" applyBorder="1" applyAlignment="1">
      <alignment vertical="center"/>
    </xf>
    <xf numFmtId="0" fontId="61" fillId="0" borderId="5" xfId="13" applyFont="1" applyBorder="1" applyAlignment="1">
      <alignment vertical="top" wrapText="1"/>
    </xf>
    <xf numFmtId="0" fontId="61" fillId="0" borderId="9" xfId="13" applyFont="1" applyBorder="1" applyAlignment="1">
      <alignment vertical="center"/>
    </xf>
    <xf numFmtId="0" fontId="61" fillId="0" borderId="5" xfId="13" applyFont="1" applyBorder="1" applyAlignment="1">
      <alignment vertical="center" wrapText="1"/>
    </xf>
    <xf numFmtId="0" fontId="61" fillId="0" borderId="1" xfId="13" applyFont="1" applyBorder="1" applyAlignment="1">
      <alignment horizontal="center" vertical="center" wrapText="1"/>
    </xf>
    <xf numFmtId="0" fontId="61" fillId="0" borderId="5" xfId="13" applyFont="1" applyBorder="1" applyAlignment="1">
      <alignment horizontal="left" vertical="center" wrapText="1"/>
    </xf>
    <xf numFmtId="0" fontId="61" fillId="0" borderId="8" xfId="13" applyFont="1" applyBorder="1" applyAlignment="1">
      <alignment vertical="center"/>
    </xf>
    <xf numFmtId="0" fontId="61" fillId="0" borderId="5" xfId="13" applyFont="1" applyBorder="1" applyAlignment="1">
      <alignment vertical="center"/>
    </xf>
    <xf numFmtId="0" fontId="61" fillId="0" borderId="16" xfId="13" applyFont="1" applyBorder="1" applyAlignment="1">
      <alignment vertical="center" wrapText="1"/>
    </xf>
    <xf numFmtId="0" fontId="61" fillId="0" borderId="1" xfId="13" applyFont="1" applyBorder="1" applyAlignment="1">
      <alignment horizontal="center" vertical="center"/>
    </xf>
    <xf numFmtId="43" fontId="61" fillId="0" borderId="1" xfId="14" applyFont="1" applyBorder="1" applyAlignment="1">
      <alignment horizontal="left" vertical="center"/>
    </xf>
    <xf numFmtId="0" fontId="61" fillId="5" borderId="9" xfId="13" applyFont="1" applyFill="1" applyBorder="1" applyAlignment="1">
      <alignment vertical="center"/>
    </xf>
    <xf numFmtId="0" fontId="61" fillId="5" borderId="8" xfId="13" applyFont="1" applyFill="1" applyBorder="1" applyAlignment="1">
      <alignment vertical="center"/>
    </xf>
    <xf numFmtId="0" fontId="61" fillId="5" borderId="5" xfId="13" applyFont="1" applyFill="1" applyBorder="1" applyAlignment="1">
      <alignment vertical="center"/>
    </xf>
    <xf numFmtId="0" fontId="61" fillId="5" borderId="5" xfId="13" applyFont="1" applyFill="1" applyBorder="1" applyAlignment="1">
      <alignment vertical="center" wrapText="1"/>
    </xf>
    <xf numFmtId="0" fontId="61" fillId="0" borderId="8" xfId="13" applyFont="1" applyBorder="1" applyAlignment="1">
      <alignment horizontal="left" vertical="center" wrapText="1"/>
    </xf>
    <xf numFmtId="0" fontId="61" fillId="0" borderId="7" xfId="13" applyFont="1" applyBorder="1" applyAlignment="1">
      <alignment horizontal="center" vertical="center"/>
    </xf>
    <xf numFmtId="0" fontId="61" fillId="0" borderId="7" xfId="13" applyFont="1" applyBorder="1" applyAlignment="1">
      <alignment horizontal="center" vertical="center" wrapText="1"/>
    </xf>
    <xf numFmtId="0" fontId="59" fillId="0" borderId="0" xfId="13" applyAlignment="1">
      <alignment vertical="center"/>
    </xf>
    <xf numFmtId="43" fontId="59" fillId="0" borderId="0" xfId="13" applyNumberFormat="1"/>
    <xf numFmtId="43" fontId="60" fillId="5" borderId="1" xfId="14" applyFont="1" applyFill="1" applyBorder="1" applyAlignment="1">
      <alignment horizontal="left" vertical="center"/>
    </xf>
    <xf numFmtId="43" fontId="60" fillId="6" borderId="1" xfId="13" applyNumberFormat="1" applyFont="1" applyFill="1" applyBorder="1" applyAlignment="1">
      <alignment vertical="center"/>
    </xf>
    <xf numFmtId="0" fontId="2" fillId="0" borderId="0" xfId="1" applyFont="1" applyAlignment="1">
      <alignment horizontal="right"/>
    </xf>
    <xf numFmtId="0" fontId="63" fillId="0" borderId="0" xfId="13" applyFont="1"/>
    <xf numFmtId="43" fontId="60" fillId="6" borderId="1" xfId="14" applyFont="1" applyFill="1" applyBorder="1" applyAlignment="1">
      <alignment horizontal="left" vertical="center"/>
    </xf>
    <xf numFmtId="43" fontId="60" fillId="6" borderId="1" xfId="14" applyFont="1" applyFill="1" applyBorder="1" applyAlignment="1">
      <alignment horizontal="center" vertical="center" wrapText="1"/>
    </xf>
    <xf numFmtId="43" fontId="60" fillId="6" borderId="1" xfId="14" applyFont="1" applyFill="1" applyBorder="1" applyAlignment="1">
      <alignment horizontal="center" vertical="center"/>
    </xf>
    <xf numFmtId="164" fontId="26" fillId="0" borderId="1" xfId="4" applyNumberFormat="1" applyFont="1" applyBorder="1" applyAlignment="1">
      <alignment horizontal="center" vertical="top"/>
    </xf>
    <xf numFmtId="164" fontId="10" fillId="0" borderId="1" xfId="4" applyNumberFormat="1" applyFont="1" applyBorder="1" applyAlignment="1">
      <alignment horizontal="center" vertical="top"/>
    </xf>
    <xf numFmtId="164" fontId="26" fillId="0" borderId="1" xfId="4" applyNumberFormat="1" applyFont="1" applyBorder="1" applyAlignment="1">
      <alignment horizontal="center" vertical="center"/>
    </xf>
    <xf numFmtId="164" fontId="25" fillId="0" borderId="1" xfId="4" applyNumberFormat="1" applyFont="1" applyBorder="1" applyAlignment="1">
      <alignment horizontal="center" vertical="center"/>
    </xf>
    <xf numFmtId="166" fontId="26" fillId="0" borderId="1" xfId="4" applyNumberFormat="1" applyFont="1" applyBorder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164" fontId="25" fillId="0" borderId="7" xfId="4" applyNumberFormat="1" applyFont="1" applyBorder="1" applyAlignment="1">
      <alignment horizontal="center" vertical="center"/>
    </xf>
    <xf numFmtId="168" fontId="10" fillId="0" borderId="7" xfId="4" applyNumberFormat="1" applyFont="1" applyBorder="1" applyAlignment="1">
      <alignment vertical="top"/>
    </xf>
    <xf numFmtId="43" fontId="24" fillId="0" borderId="1" xfId="4" applyFont="1" applyBorder="1" applyAlignment="1">
      <alignment vertical="center"/>
    </xf>
    <xf numFmtId="165" fontId="10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top"/>
    </xf>
    <xf numFmtId="168" fontId="10" fillId="0" borderId="7" xfId="4" applyNumberFormat="1" applyFont="1" applyBorder="1" applyAlignment="1">
      <alignment vertical="center"/>
    </xf>
    <xf numFmtId="165" fontId="25" fillId="0" borderId="1" xfId="4" applyNumberFormat="1" applyFont="1" applyBorder="1" applyAlignment="1">
      <alignment vertical="center"/>
    </xf>
    <xf numFmtId="43" fontId="26" fillId="0" borderId="39" xfId="2" applyFont="1" applyBorder="1" applyAlignment="1">
      <alignment horizontal="left" vertical="center" wrapText="1"/>
    </xf>
    <xf numFmtId="43" fontId="26" fillId="0" borderId="12" xfId="2" applyFont="1" applyBorder="1" applyAlignment="1">
      <alignment horizontal="left" vertical="center" wrapText="1"/>
    </xf>
    <xf numFmtId="43" fontId="26" fillId="0" borderId="17" xfId="2" applyFont="1" applyFill="1" applyBorder="1" applyAlignment="1">
      <alignment horizontal="left" vertical="center" wrapText="1"/>
    </xf>
    <xf numFmtId="43" fontId="10" fillId="0" borderId="1" xfId="2" applyFont="1" applyBorder="1" applyAlignment="1">
      <alignment horizontal="left" vertical="center" wrapText="1"/>
    </xf>
    <xf numFmtId="43" fontId="25" fillId="0" borderId="1" xfId="2" applyFont="1" applyBorder="1" applyAlignment="1">
      <alignment horizontal="left" vertical="center" wrapText="1"/>
    </xf>
    <xf numFmtId="0" fontId="58" fillId="0" borderId="9" xfId="6" applyFont="1" applyBorder="1" applyAlignment="1">
      <alignment horizontal="center" vertical="center" wrapText="1"/>
    </xf>
    <xf numFmtId="0" fontId="61" fillId="0" borderId="1" xfId="13" applyFont="1" applyBorder="1" applyAlignment="1">
      <alignment vertical="center"/>
    </xf>
    <xf numFmtId="169" fontId="42" fillId="0" borderId="0" xfId="12" applyNumberFormat="1" applyFont="1" applyFill="1" applyBorder="1" applyAlignment="1" applyProtection="1">
      <alignment wrapText="1"/>
    </xf>
    <xf numFmtId="43" fontId="42" fillId="0" borderId="0" xfId="12" applyNumberFormat="1" applyFont="1" applyFill="1" applyBorder="1" applyAlignment="1" applyProtection="1">
      <alignment wrapText="1"/>
    </xf>
    <xf numFmtId="0" fontId="65" fillId="0" borderId="0" xfId="6" applyFont="1" applyAlignment="1">
      <alignment horizontal="center" vertical="top"/>
    </xf>
    <xf numFmtId="0" fontId="51" fillId="0" borderId="1" xfId="6" applyFont="1" applyBorder="1" applyAlignment="1">
      <alignment horizontal="center" vertical="top" wrapText="1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vertical="center" wrapText="1"/>
    </xf>
    <xf numFmtId="4" fontId="8" fillId="0" borderId="1" xfId="9" applyNumberFormat="1" applyFont="1" applyBorder="1" applyAlignment="1">
      <alignment vertical="center" wrapText="1"/>
    </xf>
    <xf numFmtId="167" fontId="4" fillId="0" borderId="1" xfId="9" applyNumberFormat="1" applyFont="1" applyBorder="1" applyAlignment="1">
      <alignment vertical="center"/>
    </xf>
    <xf numFmtId="167" fontId="4" fillId="0" borderId="1" xfId="9" applyNumberFormat="1" applyFont="1" applyBorder="1" applyAlignment="1">
      <alignment vertical="top" wrapText="1"/>
    </xf>
    <xf numFmtId="4" fontId="4" fillId="0" borderId="1" xfId="9" applyNumberFormat="1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 wrapText="1"/>
    </xf>
    <xf numFmtId="0" fontId="66" fillId="0" borderId="0" xfId="9" applyFont="1" applyAlignment="1">
      <alignment vertical="center" wrapText="1"/>
    </xf>
    <xf numFmtId="0" fontId="4" fillId="0" borderId="0" xfId="9" applyFont="1" applyFill="1" applyAlignment="1">
      <alignment vertical="center"/>
    </xf>
    <xf numFmtId="0" fontId="67" fillId="0" borderId="1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49" fontId="34" fillId="0" borderId="1" xfId="9" applyNumberFormat="1" applyFont="1" applyBorder="1" applyAlignment="1">
      <alignment horizontal="center" vertical="center"/>
    </xf>
    <xf numFmtId="0" fontId="34" fillId="0" borderId="1" xfId="9" applyFont="1" applyBorder="1" applyAlignment="1">
      <alignment vertical="center" wrapText="1"/>
    </xf>
    <xf numFmtId="4" fontId="34" fillId="0" borderId="1" xfId="9" applyNumberFormat="1" applyFont="1" applyBorder="1" applyAlignment="1">
      <alignment vertical="center"/>
    </xf>
    <xf numFmtId="167" fontId="34" fillId="0" borderId="1" xfId="9" applyNumberFormat="1" applyFont="1" applyBorder="1" applyAlignment="1">
      <alignment vertical="center"/>
    </xf>
    <xf numFmtId="167" fontId="6" fillId="0" borderId="1" xfId="9" applyNumberFormat="1" applyFont="1" applyBorder="1" applyAlignment="1">
      <alignment vertical="top" wrapText="1"/>
    </xf>
    <xf numFmtId="0" fontId="4" fillId="5" borderId="1" xfId="9" applyFont="1" applyFill="1" applyBorder="1" applyAlignment="1">
      <alignment vertical="center" wrapText="1"/>
    </xf>
    <xf numFmtId="0" fontId="34" fillId="0" borderId="0" xfId="9" applyFont="1" applyAlignment="1">
      <alignment vertical="center"/>
    </xf>
    <xf numFmtId="0" fontId="8" fillId="0" borderId="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4" fontId="8" fillId="0" borderId="8" xfId="9" applyNumberFormat="1" applyFont="1" applyBorder="1" applyAlignment="1">
      <alignment vertical="center"/>
    </xf>
    <xf numFmtId="4" fontId="8" fillId="0" borderId="7" xfId="9" applyNumberFormat="1" applyFont="1" applyBorder="1" applyAlignment="1">
      <alignment vertical="center"/>
    </xf>
    <xf numFmtId="167" fontId="8" fillId="0" borderId="1" xfId="9" applyNumberFormat="1" applyFont="1" applyBorder="1" applyAlignment="1">
      <alignment vertical="center"/>
    </xf>
    <xf numFmtId="167" fontId="8" fillId="0" borderId="1" xfId="9" applyNumberFormat="1" applyFont="1" applyBorder="1" applyAlignment="1">
      <alignment vertical="top" wrapText="1"/>
    </xf>
    <xf numFmtId="4" fontId="8" fillId="0" borderId="1" xfId="9" applyNumberFormat="1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67" fontId="34" fillId="0" borderId="0" xfId="9" applyNumberFormat="1" applyFont="1" applyBorder="1" applyAlignment="1">
      <alignment vertical="center"/>
    </xf>
    <xf numFmtId="0" fontId="8" fillId="0" borderId="2" xfId="9" applyFont="1" applyBorder="1" applyAlignment="1">
      <alignment horizontal="center" vertical="center"/>
    </xf>
    <xf numFmtId="4" fontId="8" fillId="0" borderId="4" xfId="9" applyNumberFormat="1" applyFont="1" applyBorder="1" applyAlignment="1">
      <alignment vertical="center"/>
    </xf>
    <xf numFmtId="167" fontId="8" fillId="0" borderId="2" xfId="9" applyNumberFormat="1" applyFont="1" applyBorder="1" applyAlignment="1">
      <alignment vertical="center"/>
    </xf>
    <xf numFmtId="167" fontId="8" fillId="0" borderId="0" xfId="9" applyNumberFormat="1" applyFont="1" applyBorder="1" applyAlignment="1">
      <alignment vertical="center"/>
    </xf>
    <xf numFmtId="0" fontId="8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4" fontId="52" fillId="0" borderId="1" xfId="10" applyNumberFormat="1" applyFont="1" applyBorder="1" applyAlignment="1">
      <alignment horizontal="center"/>
    </xf>
    <xf numFmtId="4" fontId="16" fillId="0" borderId="1" xfId="6" applyNumberFormat="1" applyFont="1" applyBorder="1" applyAlignment="1">
      <alignment horizontal="center"/>
    </xf>
    <xf numFmtId="0" fontId="51" fillId="0" borderId="5" xfId="15" applyFont="1" applyFill="1" applyBorder="1" applyAlignment="1">
      <alignment vertical="center" wrapText="1"/>
    </xf>
    <xf numFmtId="0" fontId="51" fillId="0" borderId="3" xfId="6" applyFont="1" applyBorder="1" applyAlignment="1">
      <alignment horizontal="center" vertical="top" wrapText="1"/>
    </xf>
    <xf numFmtId="0" fontId="51" fillId="0" borderId="49" xfId="6" applyFont="1" applyBorder="1" applyAlignment="1">
      <alignment horizontal="left" vertical="top" wrapText="1"/>
    </xf>
    <xf numFmtId="4" fontId="51" fillId="0" borderId="3" xfId="6" applyNumberFormat="1" applyFont="1" applyBorder="1" applyAlignment="1">
      <alignment horizontal="center" vertical="top" wrapText="1"/>
    </xf>
    <xf numFmtId="0" fontId="51" fillId="0" borderId="3" xfId="6" applyFont="1" applyBorder="1" applyAlignment="1">
      <alignment horizontal="left" vertical="top" wrapText="1"/>
    </xf>
    <xf numFmtId="4" fontId="51" fillId="0" borderId="7" xfId="6" applyNumberFormat="1" applyFont="1" applyBorder="1" applyAlignment="1">
      <alignment horizontal="center" vertical="top" wrapText="1"/>
    </xf>
    <xf numFmtId="4" fontId="5" fillId="2" borderId="1" xfId="4" applyNumberFormat="1" applyFont="1" applyFill="1" applyBorder="1" applyAlignment="1">
      <alignment vertical="center"/>
    </xf>
    <xf numFmtId="0" fontId="4" fillId="0" borderId="0" xfId="12" applyFont="1"/>
    <xf numFmtId="0" fontId="17" fillId="0" borderId="0" xfId="12" applyFont="1" applyAlignment="1"/>
    <xf numFmtId="0" fontId="69" fillId="0" borderId="0" xfId="12" applyFont="1"/>
    <xf numFmtId="0" fontId="17" fillId="0" borderId="0" xfId="12" applyFont="1" applyAlignment="1">
      <alignment horizontal="center"/>
    </xf>
    <xf numFmtId="0" fontId="4" fillId="2" borderId="7" xfId="6" applyFont="1" applyFill="1" applyBorder="1"/>
    <xf numFmtId="0" fontId="4" fillId="2" borderId="6" xfId="6" applyFont="1" applyFill="1" applyBorder="1"/>
    <xf numFmtId="0" fontId="4" fillId="0" borderId="0" xfId="6" applyFont="1"/>
    <xf numFmtId="0" fontId="8" fillId="2" borderId="2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/>
    </xf>
    <xf numFmtId="170" fontId="8" fillId="2" borderId="7" xfId="6" applyNumberFormat="1" applyFont="1" applyFill="1" applyBorder="1" applyAlignment="1">
      <alignment horizontal="center" vertical="center" wrapText="1"/>
    </xf>
    <xf numFmtId="0" fontId="70" fillId="0" borderId="0" xfId="6" applyFont="1" applyAlignment="1">
      <alignment horizontal="center" vertical="center" wrapText="1"/>
    </xf>
    <xf numFmtId="0" fontId="8" fillId="0" borderId="47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NumberFormat="1" applyFont="1" applyBorder="1" applyAlignment="1">
      <alignment horizontal="center" vertical="center" wrapText="1"/>
    </xf>
    <xf numFmtId="0" fontId="34" fillId="0" borderId="1" xfId="12" applyFont="1" applyBorder="1" applyAlignment="1">
      <alignment horizontal="center" vertical="center"/>
    </xf>
    <xf numFmtId="4" fontId="34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horizontal="center" vertical="center"/>
    </xf>
    <xf numFmtId="4" fontId="4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vertical="center"/>
    </xf>
    <xf numFmtId="0" fontId="2" fillId="0" borderId="1" xfId="4" applyNumberFormat="1" applyFont="1" applyBorder="1" applyAlignment="1">
      <alignment horizontal="left" vertical="top" wrapText="1"/>
    </xf>
    <xf numFmtId="4" fontId="4" fillId="0" borderId="1" xfId="12" applyNumberFormat="1" applyFont="1" applyBorder="1" applyAlignment="1">
      <alignment vertical="top"/>
    </xf>
    <xf numFmtId="4" fontId="34" fillId="0" borderId="1" xfId="12" applyNumberFormat="1" applyFont="1" applyFill="1" applyBorder="1" applyAlignment="1">
      <alignment vertical="center"/>
    </xf>
    <xf numFmtId="0" fontId="3" fillId="0" borderId="1" xfId="2" applyNumberFormat="1" applyFont="1" applyBorder="1" applyAlignment="1">
      <alignment vertical="top" wrapText="1"/>
    </xf>
    <xf numFmtId="0" fontId="60" fillId="0" borderId="1" xfId="13" applyFont="1" applyBorder="1" applyAlignment="1">
      <alignment horizontal="right" vertical="center" indent="3"/>
    </xf>
    <xf numFmtId="0" fontId="61" fillId="0" borderId="1" xfId="13" applyFont="1" applyBorder="1" applyAlignment="1">
      <alignment horizontal="right" vertical="center" indent="3"/>
    </xf>
    <xf numFmtId="43" fontId="61" fillId="5" borderId="1" xfId="14" applyFont="1" applyFill="1" applyBorder="1" applyAlignment="1">
      <alignment horizontal="center" vertical="center"/>
    </xf>
    <xf numFmtId="43" fontId="61" fillId="5" borderId="1" xfId="14" applyFont="1" applyFill="1" applyBorder="1" applyAlignment="1">
      <alignment horizontal="left" vertical="center" wrapText="1"/>
    </xf>
    <xf numFmtId="43" fontId="61" fillId="5" borderId="5" xfId="14" applyFont="1" applyFill="1" applyBorder="1" applyAlignment="1">
      <alignment horizontal="left" vertical="center"/>
    </xf>
    <xf numFmtId="0" fontId="61" fillId="0" borderId="6" xfId="13" applyFont="1" applyBorder="1" applyAlignment="1">
      <alignment horizontal="left" vertical="center" wrapText="1"/>
    </xf>
    <xf numFmtId="43" fontId="61" fillId="0" borderId="16" xfId="14" applyFont="1" applyBorder="1" applyAlignment="1">
      <alignment horizontal="left" vertical="center"/>
    </xf>
    <xf numFmtId="43" fontId="61" fillId="0" borderId="5" xfId="14" applyFont="1" applyBorder="1" applyAlignment="1">
      <alignment horizontal="left" vertical="center"/>
    </xf>
    <xf numFmtId="49" fontId="61" fillId="0" borderId="7" xfId="14" applyNumberFormat="1" applyFont="1" applyBorder="1" applyAlignment="1">
      <alignment horizontal="center" vertical="center"/>
    </xf>
    <xf numFmtId="43" fontId="61" fillId="5" borderId="7" xfId="14" applyFont="1" applyFill="1" applyBorder="1" applyAlignment="1">
      <alignment horizontal="left" vertical="center"/>
    </xf>
    <xf numFmtId="0" fontId="60" fillId="0" borderId="1" xfId="13" applyFont="1" applyBorder="1"/>
    <xf numFmtId="43" fontId="60" fillId="5" borderId="1" xfId="13" applyNumberFormat="1" applyFont="1" applyFill="1" applyBorder="1"/>
    <xf numFmtId="43" fontId="61" fillId="5" borderId="1" xfId="13" applyNumberFormat="1" applyFont="1" applyFill="1" applyBorder="1"/>
    <xf numFmtId="0" fontId="61" fillId="0" borderId="1" xfId="13" applyFont="1" applyBorder="1"/>
    <xf numFmtId="43" fontId="61" fillId="5" borderId="1" xfId="14" applyFont="1" applyFill="1" applyBorder="1" applyAlignment="1">
      <alignment horizontal="left"/>
    </xf>
    <xf numFmtId="43" fontId="60" fillId="5" borderId="1" xfId="14" applyFont="1" applyFill="1" applyBorder="1" applyAlignment="1">
      <alignment horizontal="left"/>
    </xf>
    <xf numFmtId="171" fontId="59" fillId="0" borderId="0" xfId="13" applyNumberFormat="1"/>
    <xf numFmtId="49" fontId="61" fillId="0" borderId="5" xfId="14" applyNumberFormat="1" applyFont="1" applyBorder="1" applyAlignment="1">
      <alignment vertical="center"/>
    </xf>
    <xf numFmtId="0" fontId="59" fillId="5" borderId="0" xfId="13" applyFill="1" applyAlignment="1">
      <alignment vertical="center"/>
    </xf>
    <xf numFmtId="0" fontId="60" fillId="5" borderId="1" xfId="13" applyFont="1" applyFill="1" applyBorder="1" applyAlignment="1">
      <alignment horizontal="center" vertical="center"/>
    </xf>
    <xf numFmtId="0" fontId="6" fillId="0" borderId="1" xfId="4" applyNumberFormat="1" applyFont="1" applyBorder="1" applyAlignment="1">
      <alignment vertical="center" wrapText="1"/>
    </xf>
    <xf numFmtId="43" fontId="6" fillId="0" borderId="3" xfId="4" applyFont="1" applyBorder="1" applyAlignment="1">
      <alignment horizontal="center" vertical="top"/>
    </xf>
    <xf numFmtId="43" fontId="8" fillId="0" borderId="0" xfId="4" applyFont="1" applyBorder="1" applyAlignment="1">
      <alignment horizontal="center" vertical="top"/>
    </xf>
    <xf numFmtId="4" fontId="3" fillId="0" borderId="5" xfId="4" applyNumberFormat="1" applyFont="1" applyFill="1" applyBorder="1" applyAlignment="1">
      <alignment horizontal="right" vertical="top" wrapText="1"/>
    </xf>
    <xf numFmtId="4" fontId="5" fillId="0" borderId="1" xfId="4" applyNumberFormat="1" applyFont="1" applyFill="1" applyBorder="1" applyAlignment="1">
      <alignment horizontal="right" vertical="top" wrapText="1"/>
    </xf>
    <xf numFmtId="0" fontId="6" fillId="0" borderId="1" xfId="16" applyNumberFormat="1" applyFont="1" applyBorder="1" applyAlignment="1">
      <alignment horizontal="left" vertical="top" wrapText="1"/>
    </xf>
    <xf numFmtId="0" fontId="25" fillId="0" borderId="1" xfId="2" applyNumberFormat="1" applyFont="1" applyBorder="1" applyAlignment="1">
      <alignment horizontal="left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68" fillId="0" borderId="1" xfId="4" applyNumberFormat="1" applyFont="1" applyBorder="1" applyAlignment="1">
      <alignment horizontal="left" vertical="center" wrapText="1"/>
    </xf>
    <xf numFmtId="43" fontId="60" fillId="5" borderId="1" xfId="14" applyFont="1" applyFill="1" applyBorder="1" applyAlignment="1">
      <alignment horizontal="center" vertical="center"/>
    </xf>
    <xf numFmtId="0" fontId="60" fillId="6" borderId="1" xfId="13" applyFont="1" applyFill="1" applyBorder="1" applyAlignment="1">
      <alignment horizontal="center" vertical="center"/>
    </xf>
    <xf numFmtId="0" fontId="60" fillId="6" borderId="1" xfId="13" applyFont="1" applyFill="1" applyBorder="1" applyAlignment="1">
      <alignment horizontal="center" vertical="center" wrapText="1"/>
    </xf>
    <xf numFmtId="0" fontId="4" fillId="0" borderId="1" xfId="17" applyFont="1" applyBorder="1" applyAlignment="1">
      <alignment vertical="center" wrapText="1"/>
    </xf>
    <xf numFmtId="0" fontId="61" fillId="5" borderId="15" xfId="13" applyFont="1" applyFill="1" applyBorder="1" applyAlignment="1">
      <alignment vertical="top"/>
    </xf>
    <xf numFmtId="0" fontId="61" fillId="5" borderId="4" xfId="13" applyFont="1" applyFill="1" applyBorder="1" applyAlignment="1">
      <alignment vertical="top"/>
    </xf>
    <xf numFmtId="43" fontId="60" fillId="5" borderId="10" xfId="13" applyNumberFormat="1" applyFont="1" applyFill="1" applyBorder="1" applyAlignment="1">
      <alignment vertical="top"/>
    </xf>
    <xf numFmtId="0" fontId="60" fillId="5" borderId="1" xfId="13" applyFont="1" applyFill="1" applyBorder="1" applyAlignment="1">
      <alignment horizontal="left" vertical="center"/>
    </xf>
    <xf numFmtId="0" fontId="60" fillId="5" borderId="1" xfId="13" applyFont="1" applyFill="1" applyBorder="1" applyAlignment="1">
      <alignment horizontal="left" vertical="center" wrapText="1"/>
    </xf>
    <xf numFmtId="0" fontId="60" fillId="5" borderId="3" xfId="13" applyFont="1" applyFill="1" applyBorder="1" applyAlignment="1">
      <alignment horizontal="left" vertical="center" wrapText="1"/>
    </xf>
    <xf numFmtId="43" fontId="60" fillId="0" borderId="1" xfId="14" applyFont="1" applyBorder="1" applyAlignment="1">
      <alignment horizontal="center" vertical="center"/>
    </xf>
    <xf numFmtId="43" fontId="60" fillId="0" borderId="1" xfId="14" applyFont="1" applyBorder="1" applyAlignment="1">
      <alignment horizontal="left" vertical="center"/>
    </xf>
    <xf numFmtId="43" fontId="60" fillId="0" borderId="7" xfId="14" applyFont="1" applyBorder="1" applyAlignment="1">
      <alignment horizontal="center" vertical="center"/>
    </xf>
    <xf numFmtId="0" fontId="38" fillId="0" borderId="0" xfId="6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34" fillId="0" borderId="0" xfId="9" applyFont="1" applyBorder="1" applyAlignment="1">
      <alignment horizontal="center" vertical="center"/>
    </xf>
    <xf numFmtId="4" fontId="34" fillId="0" borderId="0" xfId="9" applyNumberFormat="1" applyFont="1" applyBorder="1" applyAlignment="1">
      <alignment vertical="center"/>
    </xf>
    <xf numFmtId="4" fontId="10" fillId="0" borderId="50" xfId="2" applyNumberFormat="1" applyFont="1" applyBorder="1" applyAlignment="1">
      <alignment horizontal="right" vertical="center"/>
    </xf>
    <xf numFmtId="4" fontId="25" fillId="0" borderId="17" xfId="2" applyNumberFormat="1" applyFont="1" applyBorder="1" applyAlignment="1">
      <alignment horizontal="right" vertical="center"/>
    </xf>
    <xf numFmtId="4" fontId="33" fillId="0" borderId="43" xfId="6" applyNumberFormat="1" applyFont="1" applyBorder="1" applyAlignment="1">
      <alignment vertical="center"/>
    </xf>
    <xf numFmtId="4" fontId="33" fillId="0" borderId="46" xfId="6" applyNumberFormat="1" applyFont="1" applyBorder="1" applyAlignment="1">
      <alignment vertical="center"/>
    </xf>
    <xf numFmtId="4" fontId="33" fillId="0" borderId="1" xfId="6" applyNumberFormat="1" applyFont="1" applyBorder="1" applyAlignment="1">
      <alignment vertical="center"/>
    </xf>
    <xf numFmtId="4" fontId="33" fillId="0" borderId="42" xfId="6" applyNumberFormat="1" applyFont="1" applyBorder="1" applyAlignment="1">
      <alignment vertical="center"/>
    </xf>
    <xf numFmtId="4" fontId="33" fillId="0" borderId="45" xfId="6" applyNumberFormat="1" applyFont="1" applyBorder="1" applyAlignment="1">
      <alignment vertical="center"/>
    </xf>
    <xf numFmtId="4" fontId="33" fillId="0" borderId="44" xfId="6" applyNumberFormat="1" applyFont="1" applyBorder="1" applyAlignment="1">
      <alignment vertical="center"/>
    </xf>
    <xf numFmtId="167" fontId="15" fillId="0" borderId="0" xfId="6" applyNumberFormat="1" applyFont="1" applyAlignment="1">
      <alignment vertical="center"/>
    </xf>
    <xf numFmtId="0" fontId="6" fillId="0" borderId="1" xfId="4" applyNumberFormat="1" applyFont="1" applyFill="1" applyBorder="1" applyAlignment="1">
      <alignment vertical="center" wrapText="1"/>
    </xf>
    <xf numFmtId="43" fontId="6" fillId="0" borderId="5" xfId="4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51" fillId="0" borderId="2" xfId="10" applyFont="1" applyBorder="1" applyAlignment="1">
      <alignment horizontal="center" vertical="top" wrapText="1"/>
    </xf>
    <xf numFmtId="0" fontId="51" fillId="0" borderId="10" xfId="15" applyFont="1" applyFill="1" applyBorder="1" applyAlignment="1">
      <alignment vertical="center" wrapText="1"/>
    </xf>
    <xf numFmtId="4" fontId="51" fillId="0" borderId="2" xfId="10" applyNumberFormat="1" applyFont="1" applyBorder="1" applyAlignment="1">
      <alignment horizontal="center" vertical="top" wrapText="1"/>
    </xf>
    <xf numFmtId="4" fontId="52" fillId="0" borderId="2" xfId="10" applyNumberFormat="1" applyFont="1" applyBorder="1" applyAlignment="1">
      <alignment horizontal="center"/>
    </xf>
    <xf numFmtId="0" fontId="50" fillId="0" borderId="1" xfId="6" applyFont="1" applyBorder="1" applyAlignment="1">
      <alignment horizontal="center" vertical="center" wrapText="1"/>
    </xf>
    <xf numFmtId="4" fontId="50" fillId="0" borderId="1" xfId="6" applyNumberFormat="1" applyFont="1" applyBorder="1" applyAlignment="1">
      <alignment horizontal="center" vertical="center" wrapText="1"/>
    </xf>
    <xf numFmtId="4" fontId="50" fillId="2" borderId="1" xfId="6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2" fillId="0" borderId="4" xfId="1" applyFont="1" applyBorder="1" applyAlignment="1">
      <alignment horizontal="center"/>
    </xf>
    <xf numFmtId="0" fontId="8" fillId="2" borderId="7" xfId="3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0" borderId="3" xfId="3" applyFont="1" applyBorder="1" applyAlignment="1"/>
    <xf numFmtId="0" fontId="8" fillId="0" borderId="2" xfId="3" applyFont="1" applyBorder="1" applyAlignment="1"/>
    <xf numFmtId="0" fontId="8" fillId="2" borderId="8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16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49" fontId="6" fillId="4" borderId="24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13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5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8" applyNumberFormat="1" applyFont="1" applyFill="1" applyBorder="1" applyAlignment="1" applyProtection="1">
      <alignment horizontal="center" vertical="center" wrapText="1"/>
      <protection locked="0"/>
    </xf>
    <xf numFmtId="0" fontId="15" fillId="2" borderId="7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49" fontId="6" fillId="4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8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48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2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9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0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7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18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7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3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5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41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6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23" xfId="8" applyNumberFormat="1" applyFont="1" applyFill="1" applyBorder="1" applyAlignment="1" applyProtection="1">
      <alignment horizontal="center" vertical="center" wrapText="1"/>
      <protection locked="0"/>
    </xf>
    <xf numFmtId="43" fontId="5" fillId="2" borderId="9" xfId="4" applyFont="1" applyFill="1" applyBorder="1" applyAlignment="1">
      <alignment horizontal="center" vertical="center"/>
    </xf>
    <xf numFmtId="43" fontId="5" fillId="2" borderId="8" xfId="4" applyFont="1" applyFill="1" applyBorder="1" applyAlignment="1">
      <alignment horizontal="center" vertical="center"/>
    </xf>
    <xf numFmtId="43" fontId="5" fillId="2" borderId="5" xfId="4" applyFont="1" applyFill="1" applyBorder="1" applyAlignment="1">
      <alignment horizontal="center" vertical="center"/>
    </xf>
    <xf numFmtId="49" fontId="6" fillId="4" borderId="40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30" xfId="8" applyNumberFormat="1" applyFont="1" applyFill="1" applyBorder="1" applyAlignment="1" applyProtection="1">
      <alignment horizontal="center" vertical="center" wrapText="1"/>
      <protection locked="0"/>
    </xf>
    <xf numFmtId="49" fontId="6" fillId="4" borderId="47" xfId="8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9" applyFont="1" applyFill="1" applyBorder="1" applyAlignment="1">
      <alignment horizontal="center" vertical="center" wrapText="1"/>
    </xf>
    <xf numFmtId="0" fontId="66" fillId="0" borderId="0" xfId="9" applyFont="1" applyAlignment="1">
      <alignment horizontal="center" vertical="center" wrapText="1"/>
    </xf>
    <xf numFmtId="0" fontId="34" fillId="0" borderId="7" xfId="9" applyFont="1" applyFill="1" applyBorder="1" applyAlignment="1">
      <alignment horizontal="center" vertical="center"/>
    </xf>
    <xf numFmtId="0" fontId="34" fillId="0" borderId="3" xfId="9" applyFont="1" applyFill="1" applyBorder="1" applyAlignment="1">
      <alignment horizontal="center" vertical="center"/>
    </xf>
    <xf numFmtId="0" fontId="34" fillId="0" borderId="2" xfId="9" applyFont="1" applyFill="1" applyBorder="1" applyAlignment="1">
      <alignment horizontal="center" vertical="center"/>
    </xf>
    <xf numFmtId="0" fontId="34" fillId="0" borderId="9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34" fillId="0" borderId="5" xfId="9" applyFont="1" applyBorder="1" applyAlignment="1">
      <alignment horizontal="center" vertical="center"/>
    </xf>
    <xf numFmtId="0" fontId="34" fillId="0" borderId="1" xfId="9" applyFont="1" applyFill="1" applyBorder="1" applyAlignment="1">
      <alignment horizontal="center" vertical="center"/>
    </xf>
    <xf numFmtId="0" fontId="60" fillId="5" borderId="2" xfId="13" applyFont="1" applyFill="1" applyBorder="1" applyAlignment="1">
      <alignment horizontal="left" vertical="center"/>
    </xf>
    <xf numFmtId="0" fontId="60" fillId="5" borderId="1" xfId="13" applyFont="1" applyFill="1" applyBorder="1" applyAlignment="1">
      <alignment horizontal="left" vertical="center"/>
    </xf>
    <xf numFmtId="43" fontId="60" fillId="5" borderId="2" xfId="14" applyFont="1" applyFill="1" applyBorder="1" applyAlignment="1">
      <alignment horizontal="center" vertical="center"/>
    </xf>
    <xf numFmtId="43" fontId="60" fillId="5" borderId="1" xfId="14" applyFont="1" applyFill="1" applyBorder="1" applyAlignment="1">
      <alignment horizontal="center" vertical="center"/>
    </xf>
    <xf numFmtId="0" fontId="60" fillId="5" borderId="7" xfId="13" applyFont="1" applyFill="1" applyBorder="1" applyAlignment="1">
      <alignment horizontal="left" vertical="center"/>
    </xf>
    <xf numFmtId="43" fontId="60" fillId="5" borderId="7" xfId="14" applyFont="1" applyFill="1" applyBorder="1" applyAlignment="1">
      <alignment horizontal="center" vertical="center"/>
    </xf>
    <xf numFmtId="0" fontId="64" fillId="0" borderId="0" xfId="13" applyFont="1" applyBorder="1" applyAlignment="1">
      <alignment horizontal="center" vertical="center" wrapText="1"/>
    </xf>
    <xf numFmtId="0" fontId="60" fillId="5" borderId="3" xfId="13" applyFont="1" applyFill="1" applyBorder="1" applyAlignment="1">
      <alignment horizontal="left" vertical="center"/>
    </xf>
    <xf numFmtId="43" fontId="60" fillId="5" borderId="3" xfId="14" applyFont="1" applyFill="1" applyBorder="1" applyAlignment="1">
      <alignment horizontal="center" vertical="center"/>
    </xf>
    <xf numFmtId="0" fontId="60" fillId="5" borderId="7" xfId="13" applyFont="1" applyFill="1" applyBorder="1" applyAlignment="1">
      <alignment horizontal="left" vertical="center" wrapText="1"/>
    </xf>
    <xf numFmtId="0" fontId="60" fillId="5" borderId="3" xfId="13" applyFont="1" applyFill="1" applyBorder="1" applyAlignment="1">
      <alignment horizontal="left" vertical="center" wrapText="1"/>
    </xf>
    <xf numFmtId="0" fontId="60" fillId="5" borderId="2" xfId="13" applyFont="1" applyFill="1" applyBorder="1" applyAlignment="1">
      <alignment horizontal="left" vertical="center" wrapText="1"/>
    </xf>
    <xf numFmtId="43" fontId="60" fillId="0" borderId="7" xfId="14" applyFont="1" applyBorder="1" applyAlignment="1">
      <alignment horizontal="center" vertical="center"/>
    </xf>
    <xf numFmtId="43" fontId="60" fillId="0" borderId="2" xfId="14" applyFont="1" applyBorder="1" applyAlignment="1">
      <alignment horizontal="center" vertical="center"/>
    </xf>
    <xf numFmtId="43" fontId="60" fillId="0" borderId="1" xfId="14" applyFont="1" applyBorder="1" applyAlignment="1">
      <alignment horizontal="center" vertical="center"/>
    </xf>
    <xf numFmtId="43" fontId="60" fillId="0" borderId="3" xfId="14" applyFont="1" applyBorder="1" applyAlignment="1">
      <alignment horizontal="center" vertical="center"/>
    </xf>
    <xf numFmtId="0" fontId="62" fillId="0" borderId="0" xfId="13" applyFont="1" applyBorder="1" applyAlignment="1">
      <alignment horizontal="center"/>
    </xf>
    <xf numFmtId="0" fontId="60" fillId="6" borderId="9" xfId="13" applyFont="1" applyFill="1" applyBorder="1" applyAlignment="1">
      <alignment horizontal="center" vertical="center"/>
    </xf>
    <xf numFmtId="0" fontId="60" fillId="6" borderId="8" xfId="13" applyFont="1" applyFill="1" applyBorder="1" applyAlignment="1">
      <alignment horizontal="center" vertical="center"/>
    </xf>
    <xf numFmtId="0" fontId="60" fillId="6" borderId="5" xfId="13" applyFont="1" applyFill="1" applyBorder="1" applyAlignment="1">
      <alignment horizontal="center" vertical="center"/>
    </xf>
    <xf numFmtId="43" fontId="61" fillId="5" borderId="1" xfId="14" applyFont="1" applyFill="1" applyBorder="1" applyAlignment="1">
      <alignment horizontal="center"/>
    </xf>
    <xf numFmtId="43" fontId="60" fillId="6" borderId="1" xfId="13" applyNumberFormat="1" applyFont="1" applyFill="1" applyBorder="1" applyAlignment="1">
      <alignment horizontal="center" vertical="center"/>
    </xf>
    <xf numFmtId="0" fontId="60" fillId="6" borderId="1" xfId="13" applyFont="1" applyFill="1" applyBorder="1" applyAlignment="1">
      <alignment horizontal="center" vertical="center"/>
    </xf>
    <xf numFmtId="43" fontId="60" fillId="5" borderId="1" xfId="14" applyFont="1" applyFill="1" applyBorder="1" applyAlignment="1">
      <alignment horizontal="center"/>
    </xf>
    <xf numFmtId="43" fontId="61" fillId="5" borderId="9" xfId="14" applyFont="1" applyFill="1" applyBorder="1" applyAlignment="1">
      <alignment horizontal="center"/>
    </xf>
    <xf numFmtId="43" fontId="61" fillId="5" borderId="8" xfId="14" applyFont="1" applyFill="1" applyBorder="1" applyAlignment="1">
      <alignment horizontal="center"/>
    </xf>
    <xf numFmtId="43" fontId="61" fillId="5" borderId="5" xfId="14" applyFont="1" applyFill="1" applyBorder="1" applyAlignment="1">
      <alignment horizontal="center"/>
    </xf>
    <xf numFmtId="0" fontId="60" fillId="0" borderId="1" xfId="13" applyFont="1" applyBorder="1" applyAlignment="1">
      <alignment horizontal="center" vertical="center" wrapText="1"/>
    </xf>
    <xf numFmtId="0" fontId="60" fillId="5" borderId="1" xfId="13" applyFont="1" applyFill="1" applyBorder="1" applyAlignment="1">
      <alignment horizontal="center" vertical="center" wrapText="1"/>
    </xf>
    <xf numFmtId="0" fontId="60" fillId="5" borderId="1" xfId="13" applyFont="1" applyFill="1" applyBorder="1" applyAlignment="1">
      <alignment horizontal="center" vertical="center"/>
    </xf>
    <xf numFmtId="0" fontId="32" fillId="0" borderId="1" xfId="6" applyFont="1" applyBorder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2" fillId="2" borderId="1" xfId="6" applyFont="1" applyFill="1" applyBorder="1" applyAlignment="1">
      <alignment horizontal="center" vertical="center"/>
    </xf>
    <xf numFmtId="0" fontId="32" fillId="2" borderId="1" xfId="6" applyFont="1" applyFill="1" applyBorder="1" applyAlignment="1">
      <alignment horizontal="center" vertical="center" wrapText="1"/>
    </xf>
    <xf numFmtId="0" fontId="32" fillId="2" borderId="7" xfId="6" applyFont="1" applyFill="1" applyBorder="1" applyAlignment="1">
      <alignment horizontal="center" vertical="center" wrapText="1"/>
    </xf>
    <xf numFmtId="0" fontId="32" fillId="2" borderId="3" xfId="6" applyFont="1" applyFill="1" applyBorder="1" applyAlignment="1">
      <alignment horizontal="center" vertical="center"/>
    </xf>
    <xf numFmtId="0" fontId="32" fillId="2" borderId="2" xfId="6" applyFont="1" applyFill="1" applyBorder="1" applyAlignment="1">
      <alignment horizontal="center" vertical="center"/>
    </xf>
    <xf numFmtId="0" fontId="40" fillId="0" borderId="0" xfId="6" applyFont="1" applyAlignment="1">
      <alignment vertical="center"/>
    </xf>
    <xf numFmtId="0" fontId="40" fillId="0" borderId="0" xfId="6" applyFont="1" applyAlignment="1">
      <alignment horizontal="center" vertical="center"/>
    </xf>
    <xf numFmtId="0" fontId="31" fillId="2" borderId="9" xfId="6" applyFont="1" applyFill="1" applyBorder="1" applyAlignment="1">
      <alignment horizontal="left"/>
    </xf>
    <xf numFmtId="0" fontId="31" fillId="2" borderId="8" xfId="6" applyFont="1" applyFill="1" applyBorder="1" applyAlignment="1">
      <alignment horizontal="left"/>
    </xf>
    <xf numFmtId="0" fontId="31" fillId="2" borderId="5" xfId="6" applyFont="1" applyFill="1" applyBorder="1" applyAlignment="1">
      <alignment horizontal="left"/>
    </xf>
    <xf numFmtId="0" fontId="40" fillId="2" borderId="9" xfId="6" applyFont="1" applyFill="1" applyBorder="1" applyAlignment="1">
      <alignment horizontal="center"/>
    </xf>
    <xf numFmtId="0" fontId="40" fillId="2" borderId="8" xfId="6" applyFont="1" applyFill="1" applyBorder="1" applyAlignment="1">
      <alignment horizontal="center"/>
    </xf>
    <xf numFmtId="0" fontId="40" fillId="2" borderId="5" xfId="6" applyFont="1" applyFill="1" applyBorder="1" applyAlignment="1">
      <alignment horizontal="center"/>
    </xf>
    <xf numFmtId="0" fontId="7" fillId="0" borderId="9" xfId="6" applyBorder="1" applyAlignment="1">
      <alignment horizontal="center"/>
    </xf>
    <xf numFmtId="0" fontId="7" fillId="0" borderId="8" xfId="6" applyBorder="1" applyAlignment="1">
      <alignment horizontal="center"/>
    </xf>
    <xf numFmtId="0" fontId="7" fillId="0" borderId="5" xfId="6" applyBorder="1" applyAlignment="1">
      <alignment horizontal="center"/>
    </xf>
    <xf numFmtId="0" fontId="40" fillId="0" borderId="0" xfId="6" applyFont="1" applyAlignment="1">
      <alignment horizontal="center"/>
    </xf>
    <xf numFmtId="0" fontId="34" fillId="0" borderId="9" xfId="12" applyFont="1" applyFill="1" applyBorder="1" applyAlignment="1">
      <alignment horizontal="center" vertical="center"/>
    </xf>
    <xf numFmtId="0" fontId="34" fillId="0" borderId="8" xfId="12" applyFont="1" applyFill="1" applyBorder="1" applyAlignment="1">
      <alignment horizontal="center" vertical="center"/>
    </xf>
    <xf numFmtId="0" fontId="34" fillId="0" borderId="5" xfId="12" applyFont="1" applyFill="1" applyBorder="1" applyAlignment="1">
      <alignment horizontal="center" vertical="center"/>
    </xf>
    <xf numFmtId="0" fontId="17" fillId="0" borderId="0" xfId="12" applyFont="1" applyAlignment="1">
      <alignment horizontal="center"/>
    </xf>
    <xf numFmtId="170" fontId="8" fillId="2" borderId="9" xfId="6" applyNumberFormat="1" applyFont="1" applyFill="1" applyBorder="1" applyAlignment="1">
      <alignment horizontal="center" vertical="center" wrapText="1"/>
    </xf>
    <xf numFmtId="170" fontId="8" fillId="2" borderId="5" xfId="6" applyNumberFormat="1" applyFont="1" applyFill="1" applyBorder="1" applyAlignment="1">
      <alignment horizontal="center" vertical="center" wrapText="1"/>
    </xf>
    <xf numFmtId="0" fontId="58" fillId="0" borderId="9" xfId="6" applyFont="1" applyBorder="1" applyAlignment="1">
      <alignment horizontal="center" vertical="center" wrapText="1"/>
    </xf>
    <xf numFmtId="0" fontId="58" fillId="0" borderId="8" xfId="6" applyFont="1" applyBorder="1" applyAlignment="1">
      <alignment horizontal="center" vertical="center" wrapText="1"/>
    </xf>
    <xf numFmtId="0" fontId="58" fillId="0" borderId="5" xfId="6" applyFont="1" applyBorder="1" applyAlignment="1">
      <alignment horizontal="center" vertical="center" wrapText="1"/>
    </xf>
    <xf numFmtId="0" fontId="38" fillId="0" borderId="0" xfId="6" applyFont="1" applyBorder="1" applyAlignment="1">
      <alignment horizontal="center" vertical="center" wrapText="1"/>
    </xf>
    <xf numFmtId="0" fontId="16" fillId="2" borderId="7" xfId="6" applyFont="1" applyFill="1" applyBorder="1" applyAlignment="1">
      <alignment horizontal="center" vertical="center" wrapText="1"/>
    </xf>
    <xf numFmtId="0" fontId="16" fillId="2" borderId="2" xfId="6" applyFont="1" applyFill="1" applyBorder="1" applyAlignment="1">
      <alignment horizontal="center" vertical="center" wrapText="1"/>
    </xf>
    <xf numFmtId="0" fontId="16" fillId="2" borderId="7" xfId="6" applyFont="1" applyFill="1" applyBorder="1" applyAlignment="1">
      <alignment horizontal="center" vertical="center"/>
    </xf>
    <xf numFmtId="0" fontId="16" fillId="2" borderId="2" xfId="6" applyFont="1" applyFill="1" applyBorder="1" applyAlignment="1">
      <alignment horizontal="center" vertical="center"/>
    </xf>
    <xf numFmtId="170" fontId="16" fillId="2" borderId="9" xfId="6" applyNumberFormat="1" applyFont="1" applyFill="1" applyBorder="1" applyAlignment="1">
      <alignment horizontal="center" vertical="center" wrapText="1"/>
    </xf>
    <xf numFmtId="170" fontId="16" fillId="2" borderId="5" xfId="6" applyNumberFormat="1" applyFont="1" applyFill="1" applyBorder="1" applyAlignment="1">
      <alignment horizontal="center" vertical="center" wrapText="1"/>
    </xf>
    <xf numFmtId="0" fontId="55" fillId="0" borderId="0" xfId="6" applyFont="1" applyAlignment="1">
      <alignment horizontal="center" wrapText="1"/>
    </xf>
    <xf numFmtId="0" fontId="54" fillId="0" borderId="0" xfId="6" applyFont="1" applyAlignment="1">
      <alignment wrapText="1"/>
    </xf>
    <xf numFmtId="0" fontId="50" fillId="0" borderId="1" xfId="6" applyFont="1" applyBorder="1" applyAlignment="1">
      <alignment horizontal="center" vertical="center" wrapText="1"/>
    </xf>
    <xf numFmtId="0" fontId="50" fillId="2" borderId="1" xfId="6" applyFont="1" applyFill="1" applyBorder="1" applyAlignment="1">
      <alignment horizontal="center" vertical="center" wrapText="1"/>
    </xf>
    <xf numFmtId="0" fontId="50" fillId="2" borderId="47" xfId="6" applyFont="1" applyFill="1" applyBorder="1" applyAlignment="1">
      <alignment horizontal="center" vertical="top" wrapText="1"/>
    </xf>
    <xf numFmtId="0" fontId="50" fillId="2" borderId="6" xfId="6" applyFont="1" applyFill="1" applyBorder="1" applyAlignment="1">
      <alignment horizontal="center" vertical="top" wrapText="1"/>
    </xf>
    <xf numFmtId="0" fontId="50" fillId="2" borderId="16" xfId="6" applyFont="1" applyFill="1" applyBorder="1" applyAlignment="1">
      <alignment horizontal="center" vertical="top" wrapText="1"/>
    </xf>
    <xf numFmtId="0" fontId="50" fillId="2" borderId="15" xfId="6" applyFont="1" applyFill="1" applyBorder="1" applyAlignment="1">
      <alignment horizontal="center" vertical="top" wrapText="1"/>
    </xf>
    <xf numFmtId="0" fontId="50" fillId="2" borderId="4" xfId="6" applyFont="1" applyFill="1" applyBorder="1" applyAlignment="1">
      <alignment horizontal="center" vertical="top" wrapText="1"/>
    </xf>
    <xf numFmtId="0" fontId="50" fillId="2" borderId="10" xfId="6" applyFont="1" applyFill="1" applyBorder="1" applyAlignment="1">
      <alignment horizontal="center" vertical="top" wrapText="1"/>
    </xf>
    <xf numFmtId="0" fontId="53" fillId="0" borderId="7" xfId="6" applyFont="1" applyBorder="1" applyAlignment="1">
      <alignment horizontal="center" vertical="top" wrapText="1"/>
    </xf>
    <xf numFmtId="0" fontId="50" fillId="2" borderId="7" xfId="6" applyFont="1" applyFill="1" applyBorder="1" applyAlignment="1">
      <alignment horizontal="center" vertical="center" wrapText="1"/>
    </xf>
    <xf numFmtId="0" fontId="50" fillId="2" borderId="2" xfId="6" applyFont="1" applyFill="1" applyBorder="1" applyAlignment="1">
      <alignment horizontal="center" vertical="center" wrapText="1"/>
    </xf>
    <xf numFmtId="0" fontId="51" fillId="0" borderId="2" xfId="10" applyFont="1" applyBorder="1" applyAlignment="1">
      <alignment horizontal="center" vertical="top" wrapText="1"/>
    </xf>
    <xf numFmtId="0" fontId="51" fillId="0" borderId="1" xfId="10" applyFont="1" applyBorder="1" applyAlignment="1">
      <alignment horizontal="center" vertical="top" wrapText="1"/>
    </xf>
    <xf numFmtId="0" fontId="51" fillId="0" borderId="2" xfId="6" applyFont="1" applyBorder="1" applyAlignment="1">
      <alignment horizontal="center" vertical="top" wrapText="1"/>
    </xf>
    <xf numFmtId="0" fontId="51" fillId="0" borderId="3" xfId="6" applyFont="1" applyBorder="1" applyAlignment="1">
      <alignment horizontal="center" vertical="top" wrapText="1"/>
    </xf>
    <xf numFmtId="0" fontId="51" fillId="0" borderId="2" xfId="5" applyFont="1" applyBorder="1" applyAlignment="1">
      <alignment horizontal="center" vertical="top" wrapText="1"/>
    </xf>
    <xf numFmtId="0" fontId="50" fillId="0" borderId="1" xfId="6" applyFont="1" applyBorder="1" applyAlignment="1">
      <alignment horizontal="center" vertical="top" wrapText="1"/>
    </xf>
    <xf numFmtId="0" fontId="51" fillId="0" borderId="1" xfId="6" applyFont="1" applyBorder="1" applyAlignment="1">
      <alignment horizontal="center" vertical="top" wrapText="1"/>
    </xf>
    <xf numFmtId="0" fontId="50" fillId="0" borderId="1" xfId="6" applyFont="1" applyBorder="1" applyAlignment="1">
      <alignment horizontal="right" vertical="center" wrapText="1"/>
    </xf>
  </cellXfs>
  <cellStyles count="18">
    <cellStyle name="Dziesiętny" xfId="16" builtinId="3"/>
    <cellStyle name="Dziesiętny 2" xfId="2"/>
    <cellStyle name="Dziesiętny 2 2" xfId="4"/>
    <cellStyle name="Dziesiętny 3" xfId="7"/>
    <cellStyle name="Dziesiętny 4" xfId="14"/>
    <cellStyle name="Normalny" xfId="0" builtinId="0"/>
    <cellStyle name="Normalny 2" xfId="3"/>
    <cellStyle name="Normalny 3" xfId="5"/>
    <cellStyle name="Normalny 4" xfId="11"/>
    <cellStyle name="Normalny 5" xfId="13"/>
    <cellStyle name="Normalny_Kopia Projekt Uchwała budżetowa na rok 2012 załączniki 1,2,3,4+T1,T2,T2a,T3 roboczy" xfId="6"/>
    <cellStyle name="Normalny_planowane dochody i wydatki  2011 r z podziałem." xfId="1"/>
    <cellStyle name="Normalny_Projekt Uchwała WPF na lata 2012-2016 załącznik 1" xfId="15"/>
    <cellStyle name="Normalny_Uchwała budżetowa na rok 2011 załączniki 1,2,3,+T1,T2,T3" xfId="8"/>
    <cellStyle name="Normalny_Uchwała Budżetowa na rok 2013 załączniki" xfId="10"/>
    <cellStyle name="Normalny_Uchwała Budżetowa na rok 2013 załączniki 2" xfId="17"/>
    <cellStyle name="Normalny_Uchwała Rady Gminy Nr XVII.100.12 z dn. 27.09.2012 r. T1,T2,T2a+zał.1" xfId="9"/>
    <cellStyle name="Normalny_Uchwała Rady Gminy Nr XX.120.12 z dn. 28.12.2012 r. T1,T2,T2a+zał.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A2" sqref="A2"/>
    </sheetView>
  </sheetViews>
  <sheetFormatPr defaultColWidth="10.33203125" defaultRowHeight="13.8"/>
  <cols>
    <col min="1" max="1" width="7" style="3" customWidth="1"/>
    <col min="2" max="2" width="4.88671875" style="158" customWidth="1"/>
    <col min="3" max="3" width="38.33203125" style="1" customWidth="1"/>
    <col min="4" max="4" width="11.44140625" style="2" customWidth="1"/>
    <col min="5" max="5" width="11.109375" style="1" customWidth="1"/>
    <col min="6" max="6" width="10.5546875" style="1" customWidth="1"/>
    <col min="7" max="7" width="12.33203125" style="1" bestFit="1" customWidth="1"/>
    <col min="8" max="16384" width="10.33203125" style="1"/>
  </cols>
  <sheetData>
    <row r="1" spans="1:10" ht="10.8" customHeight="1"/>
    <row r="2" spans="1:10" s="12" customFormat="1" ht="19.5" customHeight="1">
      <c r="A2" s="227" t="s">
        <v>311</v>
      </c>
      <c r="B2" s="159"/>
      <c r="C2" s="424" t="s">
        <v>288</v>
      </c>
      <c r="D2" s="424"/>
      <c r="E2" s="424"/>
      <c r="F2" s="424"/>
    </row>
    <row r="3" spans="1:10" s="12" customFormat="1" ht="15.6">
      <c r="A3" s="227"/>
      <c r="B3" s="159"/>
      <c r="C3" s="19"/>
      <c r="D3" s="18"/>
      <c r="E3" s="425"/>
      <c r="F3" s="425"/>
    </row>
    <row r="4" spans="1:10" s="12" customFormat="1" ht="14.25" customHeight="1">
      <c r="A4" s="426" t="s">
        <v>81</v>
      </c>
      <c r="B4" s="429" t="s">
        <v>80</v>
      </c>
      <c r="C4" s="432" t="s">
        <v>79</v>
      </c>
      <c r="D4" s="435" t="s">
        <v>352</v>
      </c>
      <c r="E4" s="435"/>
      <c r="F4" s="436"/>
    </row>
    <row r="5" spans="1:10" s="12" customFormat="1">
      <c r="A5" s="427"/>
      <c r="B5" s="430"/>
      <c r="C5" s="433"/>
      <c r="D5" s="437" t="s">
        <v>78</v>
      </c>
      <c r="E5" s="439" t="s">
        <v>77</v>
      </c>
      <c r="F5" s="440"/>
    </row>
    <row r="6" spans="1:10" s="12" customFormat="1" ht="15" customHeight="1">
      <c r="A6" s="428"/>
      <c r="B6" s="431"/>
      <c r="C6" s="434"/>
      <c r="D6" s="438"/>
      <c r="E6" s="17" t="s">
        <v>76</v>
      </c>
      <c r="F6" s="16" t="s">
        <v>75</v>
      </c>
    </row>
    <row r="7" spans="1:10" s="12" customFormat="1">
      <c r="A7" s="14">
        <v>1</v>
      </c>
      <c r="B7" s="15">
        <v>2</v>
      </c>
      <c r="C7" s="14">
        <v>3</v>
      </c>
      <c r="D7" s="13">
        <v>5</v>
      </c>
      <c r="E7" s="13">
        <v>6</v>
      </c>
      <c r="F7" s="13">
        <v>7</v>
      </c>
    </row>
    <row r="8" spans="1:10" s="163" customFormat="1" ht="15" customHeight="1">
      <c r="A8" s="161">
        <v>10</v>
      </c>
      <c r="B8" s="161"/>
      <c r="C8" s="195" t="s">
        <v>74</v>
      </c>
      <c r="D8" s="162">
        <f>D9+D12</f>
        <v>72950</v>
      </c>
      <c r="E8" s="162">
        <f>E9+E12</f>
        <v>67950</v>
      </c>
      <c r="F8" s="162">
        <f>F9+F12</f>
        <v>5000</v>
      </c>
    </row>
    <row r="9" spans="1:10" s="163" customFormat="1" ht="15" customHeight="1">
      <c r="A9" s="164" t="s">
        <v>73</v>
      </c>
      <c r="B9" s="164"/>
      <c r="C9" s="196" t="s">
        <v>72</v>
      </c>
      <c r="D9" s="165">
        <f>SUM(D10:D11)</f>
        <v>70000</v>
      </c>
      <c r="E9" s="165">
        <f>E10+E11</f>
        <v>65000</v>
      </c>
      <c r="F9" s="165">
        <f>F10+F11</f>
        <v>5000</v>
      </c>
    </row>
    <row r="10" spans="1:10" s="163" customFormat="1" ht="20.399999999999999">
      <c r="A10" s="164"/>
      <c r="B10" s="164" t="s">
        <v>26</v>
      </c>
      <c r="C10" s="210" t="s">
        <v>261</v>
      </c>
      <c r="D10" s="165">
        <f>SUM(E10:F10)</f>
        <v>65000</v>
      </c>
      <c r="E10" s="165">
        <v>65000</v>
      </c>
      <c r="F10" s="165"/>
      <c r="H10" s="209"/>
      <c r="I10" s="207"/>
      <c r="J10" s="208"/>
    </row>
    <row r="11" spans="1:10" s="163" customFormat="1" ht="20.399999999999999">
      <c r="A11" s="166"/>
      <c r="B11" s="166">
        <v>6290</v>
      </c>
      <c r="C11" s="186" t="s">
        <v>71</v>
      </c>
      <c r="D11" s="165">
        <f>SUM(E11:F11)</f>
        <v>5000</v>
      </c>
      <c r="E11" s="165"/>
      <c r="F11" s="167">
        <v>5000</v>
      </c>
      <c r="H11" s="209"/>
      <c r="I11" s="207"/>
      <c r="J11" s="208"/>
    </row>
    <row r="12" spans="1:10" s="163" customFormat="1" ht="15" customHeight="1">
      <c r="A12" s="164" t="s">
        <v>70</v>
      </c>
      <c r="B12" s="164"/>
      <c r="C12" s="196" t="s">
        <v>5</v>
      </c>
      <c r="D12" s="165">
        <f>E13</f>
        <v>2950</v>
      </c>
      <c r="E12" s="165">
        <f>E13</f>
        <v>2950</v>
      </c>
      <c r="F12" s="165"/>
      <c r="H12" s="209"/>
      <c r="I12" s="207"/>
      <c r="J12" s="208"/>
    </row>
    <row r="13" spans="1:10" s="163" customFormat="1" ht="15" customHeight="1">
      <c r="A13" s="168"/>
      <c r="B13" s="168" t="s">
        <v>30</v>
      </c>
      <c r="C13" s="197" t="s">
        <v>294</v>
      </c>
      <c r="D13" s="165">
        <f>SUM(E13:F13)</f>
        <v>2950</v>
      </c>
      <c r="E13" s="165">
        <v>2950</v>
      </c>
      <c r="F13" s="165"/>
    </row>
    <row r="14" spans="1:10" s="163" customFormat="1" ht="15" customHeight="1">
      <c r="A14" s="169">
        <v>700</v>
      </c>
      <c r="B14" s="169"/>
      <c r="C14" s="195" t="s">
        <v>69</v>
      </c>
      <c r="D14" s="162">
        <f>D15</f>
        <v>44296</v>
      </c>
      <c r="E14" s="162">
        <f>E15</f>
        <v>44296</v>
      </c>
      <c r="F14" s="162"/>
    </row>
    <row r="15" spans="1:10" s="163" customFormat="1" ht="15" customHeight="1">
      <c r="A15" s="170">
        <v>70005</v>
      </c>
      <c r="B15" s="170"/>
      <c r="C15" s="196" t="s">
        <v>68</v>
      </c>
      <c r="D15" s="165">
        <f>SUM(D16:D17)</f>
        <v>44296</v>
      </c>
      <c r="E15" s="165">
        <f>SUM(E16:E17)</f>
        <v>44296</v>
      </c>
      <c r="F15" s="165"/>
    </row>
    <row r="16" spans="1:10" s="163" customFormat="1" ht="20.399999999999999">
      <c r="A16" s="168"/>
      <c r="B16" s="168" t="s">
        <v>289</v>
      </c>
      <c r="C16" s="376" t="s">
        <v>290</v>
      </c>
      <c r="D16" s="165">
        <f>SUM(E16:F16)</f>
        <v>456</v>
      </c>
      <c r="E16" s="165">
        <v>456</v>
      </c>
      <c r="F16" s="165"/>
    </row>
    <row r="17" spans="1:6" s="163" customFormat="1" ht="20.399999999999999">
      <c r="A17" s="168"/>
      <c r="B17" s="168" t="s">
        <v>30</v>
      </c>
      <c r="C17" s="411" t="s">
        <v>291</v>
      </c>
      <c r="D17" s="165">
        <f>SUM(E17:F17)</f>
        <v>43840</v>
      </c>
      <c r="E17" s="165">
        <v>43840</v>
      </c>
      <c r="F17" s="165"/>
    </row>
    <row r="18" spans="1:6" s="163" customFormat="1" ht="15" customHeight="1">
      <c r="A18" s="169">
        <v>710</v>
      </c>
      <c r="B18" s="169"/>
      <c r="C18" s="195" t="s">
        <v>67</v>
      </c>
      <c r="D18" s="162">
        <f>D19</f>
        <v>25000</v>
      </c>
      <c r="E18" s="162">
        <f>E19</f>
        <v>25000</v>
      </c>
      <c r="F18" s="162"/>
    </row>
    <row r="19" spans="1:6" s="163" customFormat="1" ht="15" customHeight="1">
      <c r="A19" s="170">
        <v>71035</v>
      </c>
      <c r="B19" s="170"/>
      <c r="C19" s="196" t="s">
        <v>66</v>
      </c>
      <c r="D19" s="165">
        <f>D20</f>
        <v>25000</v>
      </c>
      <c r="E19" s="165">
        <f>E20</f>
        <v>25000</v>
      </c>
      <c r="F19" s="162"/>
    </row>
    <row r="20" spans="1:6" s="163" customFormat="1" ht="30.6">
      <c r="A20" s="168"/>
      <c r="B20" s="168" t="s">
        <v>353</v>
      </c>
      <c r="C20" s="197" t="s">
        <v>386</v>
      </c>
      <c r="D20" s="165">
        <f>SUM(E20:F20)</f>
        <v>25000</v>
      </c>
      <c r="E20" s="165">
        <v>25000</v>
      </c>
      <c r="F20" s="165"/>
    </row>
    <row r="21" spans="1:6" s="163" customFormat="1" ht="15" customHeight="1">
      <c r="A21" s="169">
        <v>750</v>
      </c>
      <c r="B21" s="169"/>
      <c r="C21" s="195" t="s">
        <v>65</v>
      </c>
      <c r="D21" s="162">
        <f>D22+D24</f>
        <v>54013</v>
      </c>
      <c r="E21" s="162">
        <f>E22+E24</f>
        <v>54013</v>
      </c>
      <c r="F21" s="162"/>
    </row>
    <row r="22" spans="1:6" s="163" customFormat="1" ht="15" customHeight="1">
      <c r="A22" s="170">
        <v>75011</v>
      </c>
      <c r="B22" s="170"/>
      <c r="C22" s="196" t="s">
        <v>64</v>
      </c>
      <c r="D22" s="165">
        <f>D23</f>
        <v>52013</v>
      </c>
      <c r="E22" s="165">
        <f>E23</f>
        <v>52013</v>
      </c>
      <c r="F22" s="162"/>
    </row>
    <row r="23" spans="1:6" s="163" customFormat="1" ht="51">
      <c r="A23" s="168"/>
      <c r="B23" s="168">
        <v>2010</v>
      </c>
      <c r="C23" s="197" t="s">
        <v>262</v>
      </c>
      <c r="D23" s="165">
        <f>SUM(E23:F23)</f>
        <v>52013</v>
      </c>
      <c r="E23" s="165">
        <v>52013</v>
      </c>
      <c r="F23" s="165"/>
    </row>
    <row r="24" spans="1:6" s="163" customFormat="1" ht="15" customHeight="1">
      <c r="A24" s="170">
        <v>75023</v>
      </c>
      <c r="B24" s="170"/>
      <c r="C24" s="196" t="s">
        <v>63</v>
      </c>
      <c r="D24" s="165">
        <f>SUM(D25:D26)</f>
        <v>2000</v>
      </c>
      <c r="E24" s="165">
        <f>SUM(E25:E26)</f>
        <v>2000</v>
      </c>
      <c r="F24" s="165"/>
    </row>
    <row r="25" spans="1:6" s="163" customFormat="1" ht="15" customHeight="1">
      <c r="A25" s="168"/>
      <c r="B25" s="168" t="s">
        <v>26</v>
      </c>
      <c r="C25" s="196" t="s">
        <v>293</v>
      </c>
      <c r="D25" s="165">
        <f>SUM(E25:F25)</f>
        <v>1000</v>
      </c>
      <c r="E25" s="165">
        <v>1000</v>
      </c>
      <c r="F25" s="165"/>
    </row>
    <row r="26" spans="1:6" s="163" customFormat="1" ht="20.399999999999999">
      <c r="A26" s="168"/>
      <c r="B26" s="168" t="s">
        <v>62</v>
      </c>
      <c r="C26" s="196" t="s">
        <v>292</v>
      </c>
      <c r="D26" s="165">
        <f>SUM(E26:F26)</f>
        <v>1000</v>
      </c>
      <c r="E26" s="165">
        <v>1000</v>
      </c>
      <c r="F26" s="165"/>
    </row>
    <row r="27" spans="1:6" s="163" customFormat="1" ht="20.399999999999999">
      <c r="A27" s="169">
        <v>751</v>
      </c>
      <c r="B27" s="169"/>
      <c r="C27" s="184" t="s">
        <v>61</v>
      </c>
      <c r="D27" s="162">
        <f>D29</f>
        <v>1289</v>
      </c>
      <c r="E27" s="162">
        <f>E29</f>
        <v>1289</v>
      </c>
      <c r="F27" s="162"/>
    </row>
    <row r="28" spans="1:6" s="163" customFormat="1" ht="20.399999999999999">
      <c r="A28" s="170">
        <v>75101</v>
      </c>
      <c r="B28" s="170"/>
      <c r="C28" s="186" t="s">
        <v>60</v>
      </c>
      <c r="D28" s="165">
        <f>D29</f>
        <v>1289</v>
      </c>
      <c r="E28" s="165">
        <f>E29</f>
        <v>1289</v>
      </c>
      <c r="F28" s="162"/>
    </row>
    <row r="29" spans="1:6" s="163" customFormat="1" ht="40.799999999999997">
      <c r="A29" s="168"/>
      <c r="B29" s="168">
        <v>2010</v>
      </c>
      <c r="C29" s="197" t="s">
        <v>387</v>
      </c>
      <c r="D29" s="165">
        <f>SUM(E29:F29)</f>
        <v>1289</v>
      </c>
      <c r="E29" s="165">
        <v>1289</v>
      </c>
      <c r="F29" s="165"/>
    </row>
    <row r="30" spans="1:6" s="163" customFormat="1" ht="30.6">
      <c r="A30" s="169">
        <v>756</v>
      </c>
      <c r="B30" s="169"/>
      <c r="C30" s="187" t="s">
        <v>59</v>
      </c>
      <c r="D30" s="162">
        <f>+D31+D33+D40+D50+D55</f>
        <v>5731821</v>
      </c>
      <c r="E30" s="162">
        <f>+E31+E33+E40+E50+E55</f>
        <v>5731821</v>
      </c>
      <c r="F30" s="162"/>
    </row>
    <row r="31" spans="1:6" s="163" customFormat="1" ht="15" customHeight="1">
      <c r="A31" s="171">
        <v>75601</v>
      </c>
      <c r="B31" s="171"/>
      <c r="C31" s="197" t="s">
        <v>58</v>
      </c>
      <c r="D31" s="165">
        <f>D32</f>
        <v>10000</v>
      </c>
      <c r="E31" s="165">
        <f>E32</f>
        <v>10000</v>
      </c>
      <c r="F31" s="165"/>
    </row>
    <row r="32" spans="1:6" s="163" customFormat="1" ht="30.6">
      <c r="A32" s="168"/>
      <c r="B32" s="168" t="s">
        <v>57</v>
      </c>
      <c r="C32" s="186" t="s">
        <v>299</v>
      </c>
      <c r="D32" s="165">
        <f>SUM(E32:F32)</f>
        <v>10000</v>
      </c>
      <c r="E32" s="165">
        <v>10000</v>
      </c>
      <c r="F32" s="165"/>
    </row>
    <row r="33" spans="1:6" s="163" customFormat="1" ht="30.6">
      <c r="A33" s="171">
        <v>75615</v>
      </c>
      <c r="B33" s="171"/>
      <c r="C33" s="185" t="s">
        <v>56</v>
      </c>
      <c r="D33" s="165">
        <f>SUM(D34:D39)</f>
        <v>939150</v>
      </c>
      <c r="E33" s="165">
        <f>SUM(E34:E39)</f>
        <v>939150</v>
      </c>
      <c r="F33" s="165"/>
    </row>
    <row r="34" spans="1:6" s="163" customFormat="1" ht="15" customHeight="1">
      <c r="A34" s="168"/>
      <c r="B34" s="168" t="s">
        <v>55</v>
      </c>
      <c r="C34" s="196" t="s">
        <v>295</v>
      </c>
      <c r="D34" s="165">
        <f t="shared" ref="D34:D39" si="0">SUM(E34:F34)</f>
        <v>900000</v>
      </c>
      <c r="E34" s="165">
        <v>900000</v>
      </c>
      <c r="F34" s="165"/>
    </row>
    <row r="35" spans="1:6" s="163" customFormat="1" ht="15" customHeight="1">
      <c r="A35" s="168"/>
      <c r="B35" s="168" t="s">
        <v>54</v>
      </c>
      <c r="C35" s="196" t="s">
        <v>296</v>
      </c>
      <c r="D35" s="165">
        <f t="shared" si="0"/>
        <v>3000</v>
      </c>
      <c r="E35" s="165">
        <v>3000</v>
      </c>
      <c r="F35" s="165"/>
    </row>
    <row r="36" spans="1:6" s="163" customFormat="1" ht="15" customHeight="1">
      <c r="A36" s="168"/>
      <c r="B36" s="168" t="s">
        <v>53</v>
      </c>
      <c r="C36" s="196" t="s">
        <v>297</v>
      </c>
      <c r="D36" s="165">
        <f t="shared" si="0"/>
        <v>13100</v>
      </c>
      <c r="E36" s="165">
        <v>13100</v>
      </c>
      <c r="F36" s="165"/>
    </row>
    <row r="37" spans="1:6" s="163" customFormat="1" ht="15" customHeight="1">
      <c r="A37" s="168"/>
      <c r="B37" s="168" t="s">
        <v>52</v>
      </c>
      <c r="C37" s="196" t="s">
        <v>298</v>
      </c>
      <c r="D37" s="165">
        <f t="shared" si="0"/>
        <v>20000</v>
      </c>
      <c r="E37" s="165">
        <v>20000</v>
      </c>
      <c r="F37" s="165"/>
    </row>
    <row r="38" spans="1:6" s="163" customFormat="1" ht="15" customHeight="1">
      <c r="A38" s="168"/>
      <c r="B38" s="168" t="s">
        <v>7</v>
      </c>
      <c r="C38" s="198" t="s">
        <v>366</v>
      </c>
      <c r="D38" s="165">
        <f t="shared" si="0"/>
        <v>50</v>
      </c>
      <c r="E38" s="165">
        <v>50</v>
      </c>
      <c r="F38" s="165"/>
    </row>
    <row r="39" spans="1:6" s="163" customFormat="1" ht="20.399999999999999">
      <c r="A39" s="168"/>
      <c r="B39" s="168" t="s">
        <v>47</v>
      </c>
      <c r="C39" s="185" t="s">
        <v>300</v>
      </c>
      <c r="D39" s="165">
        <f t="shared" si="0"/>
        <v>3000</v>
      </c>
      <c r="E39" s="165">
        <v>3000</v>
      </c>
      <c r="F39" s="165"/>
    </row>
    <row r="40" spans="1:6" s="163" customFormat="1" ht="40.799999999999997">
      <c r="A40" s="171">
        <v>75616</v>
      </c>
      <c r="B40" s="171"/>
      <c r="C40" s="196" t="s">
        <v>301</v>
      </c>
      <c r="D40" s="165">
        <f>SUM(D41:D49)</f>
        <v>1180000</v>
      </c>
      <c r="E40" s="165">
        <f>SUM(E41:E49)</f>
        <v>1180000</v>
      </c>
      <c r="F40" s="165"/>
    </row>
    <row r="41" spans="1:6" s="163" customFormat="1" ht="15" customHeight="1">
      <c r="A41" s="168"/>
      <c r="B41" s="168" t="s">
        <v>55</v>
      </c>
      <c r="C41" s="196" t="s">
        <v>295</v>
      </c>
      <c r="D41" s="165">
        <f t="shared" ref="D41:D49" si="1">SUM(E41:F41)</f>
        <v>355000</v>
      </c>
      <c r="E41" s="165">
        <v>355000</v>
      </c>
      <c r="F41" s="165"/>
    </row>
    <row r="42" spans="1:6" s="163" customFormat="1" ht="15" customHeight="1">
      <c r="A42" s="168"/>
      <c r="B42" s="168" t="s">
        <v>54</v>
      </c>
      <c r="C42" s="196" t="s">
        <v>296</v>
      </c>
      <c r="D42" s="165">
        <f t="shared" si="1"/>
        <v>480000</v>
      </c>
      <c r="E42" s="165">
        <v>480000</v>
      </c>
      <c r="F42" s="165"/>
    </row>
    <row r="43" spans="1:6" s="163" customFormat="1" ht="15" customHeight="1">
      <c r="A43" s="168"/>
      <c r="B43" s="168" t="s">
        <v>53</v>
      </c>
      <c r="C43" s="196" t="s">
        <v>297</v>
      </c>
      <c r="D43" s="165">
        <f t="shared" si="1"/>
        <v>36000</v>
      </c>
      <c r="E43" s="165">
        <v>36000</v>
      </c>
      <c r="F43" s="165"/>
    </row>
    <row r="44" spans="1:6" s="163" customFormat="1" ht="15" customHeight="1">
      <c r="A44" s="168"/>
      <c r="B44" s="168" t="s">
        <v>52</v>
      </c>
      <c r="C44" s="196" t="s">
        <v>298</v>
      </c>
      <c r="D44" s="165">
        <f t="shared" si="1"/>
        <v>140000</v>
      </c>
      <c r="E44" s="165">
        <v>140000</v>
      </c>
      <c r="F44" s="165"/>
    </row>
    <row r="45" spans="1:6" s="163" customFormat="1" ht="20.399999999999999">
      <c r="A45" s="168"/>
      <c r="B45" s="168" t="s">
        <v>51</v>
      </c>
      <c r="C45" s="185" t="s">
        <v>302</v>
      </c>
      <c r="D45" s="165">
        <f t="shared" si="1"/>
        <v>20000</v>
      </c>
      <c r="E45" s="165">
        <v>20000</v>
      </c>
      <c r="F45" s="165"/>
    </row>
    <row r="46" spans="1:6" s="163" customFormat="1" ht="15" customHeight="1">
      <c r="A46" s="168"/>
      <c r="B46" s="168" t="s">
        <v>50</v>
      </c>
      <c r="C46" s="196" t="s">
        <v>49</v>
      </c>
      <c r="D46" s="165">
        <f t="shared" si="1"/>
        <v>20000</v>
      </c>
      <c r="E46" s="165">
        <v>20000</v>
      </c>
      <c r="F46" s="165"/>
    </row>
    <row r="47" spans="1:6" s="163" customFormat="1" ht="20.399999999999999">
      <c r="A47" s="168"/>
      <c r="B47" s="168" t="s">
        <v>48</v>
      </c>
      <c r="C47" s="185" t="s">
        <v>303</v>
      </c>
      <c r="D47" s="165">
        <f t="shared" si="1"/>
        <v>120000</v>
      </c>
      <c r="E47" s="165">
        <v>120000</v>
      </c>
      <c r="F47" s="165"/>
    </row>
    <row r="48" spans="1:6" s="163" customFormat="1" ht="15" customHeight="1">
      <c r="A48" s="168"/>
      <c r="B48" s="168" t="s">
        <v>7</v>
      </c>
      <c r="C48" s="198" t="s">
        <v>366</v>
      </c>
      <c r="D48" s="165">
        <f t="shared" si="1"/>
        <v>4000</v>
      </c>
      <c r="E48" s="165">
        <v>4000</v>
      </c>
      <c r="F48" s="165"/>
    </row>
    <row r="49" spans="1:6" s="163" customFormat="1" ht="20.399999999999999">
      <c r="A49" s="168"/>
      <c r="B49" s="168" t="s">
        <v>47</v>
      </c>
      <c r="C49" s="185" t="s">
        <v>300</v>
      </c>
      <c r="D49" s="165">
        <f t="shared" si="1"/>
        <v>5000</v>
      </c>
      <c r="E49" s="165">
        <v>5000</v>
      </c>
      <c r="F49" s="165"/>
    </row>
    <row r="50" spans="1:6" s="163" customFormat="1" ht="20.399999999999999">
      <c r="A50" s="171">
        <v>75618</v>
      </c>
      <c r="B50" s="171"/>
      <c r="C50" s="185" t="s">
        <v>46</v>
      </c>
      <c r="D50" s="165">
        <f>SUM(D51:D54)</f>
        <v>127000</v>
      </c>
      <c r="E50" s="165">
        <f>SUM(E51:E54)</f>
        <v>127000</v>
      </c>
      <c r="F50" s="165"/>
    </row>
    <row r="51" spans="1:6" s="163" customFormat="1" ht="15" customHeight="1">
      <c r="A51" s="168"/>
      <c r="B51" s="168" t="s">
        <v>45</v>
      </c>
      <c r="C51" s="196" t="s">
        <v>44</v>
      </c>
      <c r="D51" s="165">
        <f>SUM(E51:F51)</f>
        <v>20000</v>
      </c>
      <c r="E51" s="165">
        <v>20000</v>
      </c>
      <c r="F51" s="165"/>
    </row>
    <row r="52" spans="1:6" s="163" customFormat="1" ht="20.399999999999999">
      <c r="A52" s="168"/>
      <c r="B52" s="168" t="s">
        <v>43</v>
      </c>
      <c r="C52" s="196" t="s">
        <v>388</v>
      </c>
      <c r="D52" s="165">
        <f>SUM(E52:F52)</f>
        <v>100000</v>
      </c>
      <c r="E52" s="165">
        <v>100000</v>
      </c>
      <c r="F52" s="165"/>
    </row>
    <row r="53" spans="1:6" s="163" customFormat="1" ht="20.399999999999999">
      <c r="A53" s="168"/>
      <c r="B53" s="168" t="s">
        <v>42</v>
      </c>
      <c r="C53" s="185" t="s">
        <v>41</v>
      </c>
      <c r="D53" s="165">
        <f>SUM(E53:F53)</f>
        <v>2000</v>
      </c>
      <c r="E53" s="165">
        <v>2000</v>
      </c>
      <c r="F53" s="165"/>
    </row>
    <row r="54" spans="1:6" s="163" customFormat="1" ht="20.399999999999999">
      <c r="A54" s="168"/>
      <c r="B54" s="168" t="s">
        <v>7</v>
      </c>
      <c r="C54" s="185" t="s">
        <v>390</v>
      </c>
      <c r="D54" s="165">
        <f>SUM(E54:F54)</f>
        <v>5000</v>
      </c>
      <c r="E54" s="165">
        <v>5000</v>
      </c>
      <c r="F54" s="165"/>
    </row>
    <row r="55" spans="1:6" s="163" customFormat="1" ht="20.399999999999999">
      <c r="A55" s="171">
        <v>75621</v>
      </c>
      <c r="B55" s="171"/>
      <c r="C55" s="185" t="s">
        <v>40</v>
      </c>
      <c r="D55" s="165">
        <f>SUM(D56:D57)</f>
        <v>3475671</v>
      </c>
      <c r="E55" s="165">
        <f>SUM(E56:E57)</f>
        <v>3475671</v>
      </c>
      <c r="F55" s="165"/>
    </row>
    <row r="56" spans="1:6" s="163" customFormat="1" ht="15" customHeight="1">
      <c r="A56" s="168"/>
      <c r="B56" s="168" t="s">
        <v>39</v>
      </c>
      <c r="C56" s="196" t="s">
        <v>304</v>
      </c>
      <c r="D56" s="165">
        <f>SUM(E56:F56)</f>
        <v>3424061</v>
      </c>
      <c r="E56" s="165">
        <v>3424061</v>
      </c>
      <c r="F56" s="165"/>
    </row>
    <row r="57" spans="1:6" s="163" customFormat="1" ht="15" customHeight="1">
      <c r="A57" s="168"/>
      <c r="B57" s="168" t="s">
        <v>38</v>
      </c>
      <c r="C57" s="196" t="s">
        <v>389</v>
      </c>
      <c r="D57" s="165">
        <f>SUM(E57:F57)</f>
        <v>51610</v>
      </c>
      <c r="E57" s="165">
        <v>51610</v>
      </c>
      <c r="F57" s="165"/>
    </row>
    <row r="58" spans="1:6" s="163" customFormat="1" ht="15" customHeight="1">
      <c r="A58" s="169">
        <v>758</v>
      </c>
      <c r="B58" s="169"/>
      <c r="C58" s="195" t="s">
        <v>37</v>
      </c>
      <c r="D58" s="162">
        <f>+D59+D61+D63</f>
        <v>7768181</v>
      </c>
      <c r="E58" s="162">
        <f>+E59+E61+E63</f>
        <v>7768181</v>
      </c>
      <c r="F58" s="162"/>
    </row>
    <row r="59" spans="1:6" s="163" customFormat="1" ht="20.399999999999999">
      <c r="A59" s="171">
        <v>75801</v>
      </c>
      <c r="B59" s="171"/>
      <c r="C59" s="188" t="s">
        <v>36</v>
      </c>
      <c r="D59" s="165">
        <f>D60</f>
        <v>4911402</v>
      </c>
      <c r="E59" s="165">
        <f>E60</f>
        <v>4911402</v>
      </c>
      <c r="F59" s="162"/>
    </row>
    <row r="60" spans="1:6" s="163" customFormat="1" ht="15" customHeight="1">
      <c r="A60" s="171"/>
      <c r="B60" s="171">
        <v>2920</v>
      </c>
      <c r="C60" s="199" t="s">
        <v>34</v>
      </c>
      <c r="D60" s="165">
        <f>SUM(E60:F60)</f>
        <v>4911402</v>
      </c>
      <c r="E60" s="165">
        <v>4911402</v>
      </c>
      <c r="F60" s="162"/>
    </row>
    <row r="61" spans="1:6" s="163" customFormat="1" ht="15" customHeight="1">
      <c r="A61" s="171">
        <v>75807</v>
      </c>
      <c r="B61" s="171"/>
      <c r="C61" s="199" t="s">
        <v>35</v>
      </c>
      <c r="D61" s="165">
        <f>D62</f>
        <v>2805479</v>
      </c>
      <c r="E61" s="165">
        <f>E62</f>
        <v>2805479</v>
      </c>
      <c r="F61" s="162"/>
    </row>
    <row r="62" spans="1:6" s="163" customFormat="1" ht="15" customHeight="1">
      <c r="A62" s="171"/>
      <c r="B62" s="171">
        <v>2920</v>
      </c>
      <c r="C62" s="199" t="s">
        <v>34</v>
      </c>
      <c r="D62" s="165">
        <f>SUM(E62:F62)</f>
        <v>2805479</v>
      </c>
      <c r="E62" s="165">
        <v>2805479</v>
      </c>
      <c r="F62" s="162"/>
    </row>
    <row r="63" spans="1:6" s="163" customFormat="1" ht="15" customHeight="1">
      <c r="A63" s="171">
        <v>75814</v>
      </c>
      <c r="B63" s="171"/>
      <c r="C63" s="199" t="s">
        <v>33</v>
      </c>
      <c r="D63" s="165">
        <f>D64</f>
        <v>51300</v>
      </c>
      <c r="E63" s="165">
        <f>E64</f>
        <v>51300</v>
      </c>
      <c r="F63" s="162"/>
    </row>
    <row r="64" spans="1:6" s="163" customFormat="1" ht="20.399999999999999">
      <c r="A64" s="169"/>
      <c r="B64" s="168" t="s">
        <v>14</v>
      </c>
      <c r="C64" s="185" t="s">
        <v>313</v>
      </c>
      <c r="D64" s="165">
        <f>SUM(E64:F64)</f>
        <v>51300</v>
      </c>
      <c r="E64" s="165">
        <v>51300</v>
      </c>
      <c r="F64" s="165"/>
    </row>
    <row r="65" spans="1:8" s="163" customFormat="1" ht="15" customHeight="1">
      <c r="A65" s="169">
        <v>801</v>
      </c>
      <c r="B65" s="169"/>
      <c r="C65" s="195" t="s">
        <v>32</v>
      </c>
      <c r="D65" s="162">
        <f>D66+D69+D72</f>
        <v>194450</v>
      </c>
      <c r="E65" s="162">
        <f>E66+E69+E72</f>
        <v>194450</v>
      </c>
      <c r="F65" s="162"/>
    </row>
    <row r="66" spans="1:8" s="163" customFormat="1" ht="15" customHeight="1">
      <c r="A66" s="171">
        <v>80104</v>
      </c>
      <c r="B66" s="169"/>
      <c r="C66" s="200" t="s">
        <v>29</v>
      </c>
      <c r="D66" s="165">
        <f>SUM(D67:D68)</f>
        <v>75000</v>
      </c>
      <c r="E66" s="165">
        <f>SUM(E67:E68)</f>
        <v>75000</v>
      </c>
      <c r="F66" s="162"/>
    </row>
    <row r="67" spans="1:8" s="163" customFormat="1" ht="40.799999999999997">
      <c r="A67" s="171"/>
      <c r="B67" s="168" t="s">
        <v>306</v>
      </c>
      <c r="C67" s="190" t="s">
        <v>357</v>
      </c>
      <c r="D67" s="165">
        <f>SUM(E67:F67)</f>
        <v>20000</v>
      </c>
      <c r="E67" s="165">
        <v>20000</v>
      </c>
      <c r="F67" s="162"/>
      <c r="H67" s="206"/>
    </row>
    <row r="68" spans="1:8" s="163" customFormat="1" ht="20.399999999999999">
      <c r="A68" s="171"/>
      <c r="B68" s="168" t="s">
        <v>305</v>
      </c>
      <c r="C68" s="189" t="s">
        <v>307</v>
      </c>
      <c r="D68" s="165">
        <f>SUM(E68:F68)</f>
        <v>55000</v>
      </c>
      <c r="E68" s="165">
        <v>55000</v>
      </c>
      <c r="F68" s="162"/>
    </row>
    <row r="69" spans="1:8" s="163" customFormat="1" ht="15" customHeight="1">
      <c r="A69" s="171">
        <v>80106</v>
      </c>
      <c r="B69" s="169"/>
      <c r="C69" s="200" t="s">
        <v>28</v>
      </c>
      <c r="D69" s="165">
        <f>SUM(D70:D71)</f>
        <v>14450</v>
      </c>
      <c r="E69" s="165">
        <f>SUM(E70:E71)</f>
        <v>14450</v>
      </c>
      <c r="F69" s="162"/>
    </row>
    <row r="70" spans="1:8" s="163" customFormat="1" ht="40.799999999999997">
      <c r="A70" s="171"/>
      <c r="B70" s="168" t="s">
        <v>306</v>
      </c>
      <c r="C70" s="355" t="s">
        <v>308</v>
      </c>
      <c r="D70" s="165">
        <f>SUM(E70:F70)</f>
        <v>10450</v>
      </c>
      <c r="E70" s="167">
        <v>10450</v>
      </c>
      <c r="F70" s="162"/>
    </row>
    <row r="71" spans="1:8" s="163" customFormat="1" ht="40.799999999999997">
      <c r="A71" s="171"/>
      <c r="B71" s="168" t="s">
        <v>306</v>
      </c>
      <c r="C71" s="355" t="s">
        <v>309</v>
      </c>
      <c r="D71" s="165">
        <f>SUM(E71:F71)</f>
        <v>4000</v>
      </c>
      <c r="E71" s="167">
        <v>4000</v>
      </c>
      <c r="F71" s="162"/>
    </row>
    <row r="72" spans="1:8" s="163" customFormat="1" ht="15" customHeight="1">
      <c r="A72" s="171">
        <v>80148</v>
      </c>
      <c r="B72" s="169"/>
      <c r="C72" s="200" t="s">
        <v>27</v>
      </c>
      <c r="D72" s="165">
        <f>SUM(D73:D75)</f>
        <v>105000</v>
      </c>
      <c r="E72" s="165">
        <f>SUM(E73:E75)</f>
        <v>105000</v>
      </c>
      <c r="F72" s="162"/>
    </row>
    <row r="73" spans="1:8" s="163" customFormat="1" ht="20.399999999999999">
      <c r="A73" s="171"/>
      <c r="B73" s="168" t="s">
        <v>305</v>
      </c>
      <c r="C73" s="189" t="s">
        <v>365</v>
      </c>
      <c r="D73" s="165">
        <f>SUM(E73:F73)</f>
        <v>15000</v>
      </c>
      <c r="E73" s="165">
        <v>15000</v>
      </c>
      <c r="F73" s="162"/>
    </row>
    <row r="74" spans="1:8" s="163" customFormat="1" ht="20.399999999999999">
      <c r="A74" s="169"/>
      <c r="B74" s="168" t="s">
        <v>26</v>
      </c>
      <c r="C74" s="185" t="s">
        <v>310</v>
      </c>
      <c r="D74" s="165">
        <f>SUM(E74:F74)</f>
        <v>30000</v>
      </c>
      <c r="E74" s="165">
        <v>30000</v>
      </c>
      <c r="F74" s="162"/>
    </row>
    <row r="75" spans="1:8" s="163" customFormat="1" ht="20.399999999999999">
      <c r="A75" s="172"/>
      <c r="B75" s="168" t="s">
        <v>26</v>
      </c>
      <c r="C75" s="185" t="s">
        <v>356</v>
      </c>
      <c r="D75" s="165">
        <f>SUM(E75:F75)</f>
        <v>60000</v>
      </c>
      <c r="E75" s="165">
        <v>60000</v>
      </c>
      <c r="F75" s="165"/>
    </row>
    <row r="76" spans="1:8" s="163" customFormat="1" ht="15" customHeight="1">
      <c r="A76" s="169">
        <v>852</v>
      </c>
      <c r="B76" s="169"/>
      <c r="C76" s="195" t="s">
        <v>25</v>
      </c>
      <c r="D76" s="162">
        <f>D77+D81+D84+D86+D88+D91</f>
        <v>1544000</v>
      </c>
      <c r="E76" s="162">
        <f>E77+E81+E84+E86+E88+E91</f>
        <v>1544000</v>
      </c>
      <c r="F76" s="162"/>
    </row>
    <row r="77" spans="1:8" s="163" customFormat="1" ht="30.6">
      <c r="A77" s="171">
        <v>85212</v>
      </c>
      <c r="B77" s="169"/>
      <c r="C77" s="192" t="s">
        <v>24</v>
      </c>
      <c r="D77" s="165">
        <f>SUM(D78:D80)</f>
        <v>1322100</v>
      </c>
      <c r="E77" s="165">
        <f>SUM(E78:E80)</f>
        <v>1322100</v>
      </c>
      <c r="F77" s="162"/>
    </row>
    <row r="78" spans="1:8" s="163" customFormat="1" ht="20.399999999999999">
      <c r="A78" s="169"/>
      <c r="B78" s="168" t="s">
        <v>14</v>
      </c>
      <c r="C78" s="185" t="s">
        <v>354</v>
      </c>
      <c r="D78" s="165">
        <f>SUM(E78:F78)</f>
        <v>100</v>
      </c>
      <c r="E78" s="165">
        <v>100</v>
      </c>
      <c r="F78" s="165"/>
    </row>
    <row r="79" spans="1:8" s="163" customFormat="1" ht="30.6">
      <c r="A79" s="8"/>
      <c r="B79" s="168">
        <v>2010</v>
      </c>
      <c r="C79" s="193" t="s">
        <v>23</v>
      </c>
      <c r="D79" s="165">
        <f>SUM(E79:F79)</f>
        <v>1320000</v>
      </c>
      <c r="E79" s="165">
        <v>1320000</v>
      </c>
      <c r="F79" s="165"/>
    </row>
    <row r="80" spans="1:8" s="163" customFormat="1" ht="30.6">
      <c r="A80" s="8"/>
      <c r="B80" s="168" t="s">
        <v>22</v>
      </c>
      <c r="C80" s="191" t="s">
        <v>21</v>
      </c>
      <c r="D80" s="165">
        <f>SUM(E80:F80)</f>
        <v>2000</v>
      </c>
      <c r="E80" s="165">
        <v>2000</v>
      </c>
      <c r="F80" s="165"/>
    </row>
    <row r="81" spans="1:6" s="163" customFormat="1" ht="30.6">
      <c r="A81" s="171">
        <v>85213</v>
      </c>
      <c r="B81" s="172"/>
      <c r="C81" s="192" t="s">
        <v>20</v>
      </c>
      <c r="D81" s="165">
        <f>SUM(D82:D83)</f>
        <v>14400</v>
      </c>
      <c r="E81" s="165">
        <f>SUM(E82:E83)</f>
        <v>14400</v>
      </c>
      <c r="F81" s="165"/>
    </row>
    <row r="82" spans="1:6" s="163" customFormat="1" ht="30.6">
      <c r="A82" s="174"/>
      <c r="B82" s="168">
        <v>2010</v>
      </c>
      <c r="C82" s="186" t="s">
        <v>19</v>
      </c>
      <c r="D82" s="165">
        <f>SUM(E82:F82)</f>
        <v>1700</v>
      </c>
      <c r="E82" s="165">
        <v>1700</v>
      </c>
      <c r="F82" s="165"/>
    </row>
    <row r="83" spans="1:6" s="163" customFormat="1" ht="20.399999999999999">
      <c r="A83" s="175"/>
      <c r="B83" s="168" t="s">
        <v>12</v>
      </c>
      <c r="C83" s="194" t="s">
        <v>13</v>
      </c>
      <c r="D83" s="165">
        <f>SUM(E83:F83)</f>
        <v>12700</v>
      </c>
      <c r="E83" s="165">
        <v>12700</v>
      </c>
      <c r="F83" s="165"/>
    </row>
    <row r="84" spans="1:6" s="163" customFormat="1" ht="15" customHeight="1">
      <c r="A84" s="171">
        <v>85214</v>
      </c>
      <c r="B84" s="172"/>
      <c r="C84" s="202" t="s">
        <v>18</v>
      </c>
      <c r="D84" s="165">
        <f>D85</f>
        <v>4100</v>
      </c>
      <c r="E84" s="165">
        <f>E85</f>
        <v>4100</v>
      </c>
      <c r="F84" s="173"/>
    </row>
    <row r="85" spans="1:6" s="163" customFormat="1" ht="20.399999999999999">
      <c r="A85" s="171"/>
      <c r="B85" s="168" t="s">
        <v>12</v>
      </c>
      <c r="C85" s="194" t="s">
        <v>16</v>
      </c>
      <c r="D85" s="165">
        <f>SUM(E85:F85)</f>
        <v>4100</v>
      </c>
      <c r="E85" s="165">
        <v>4100</v>
      </c>
      <c r="F85" s="173"/>
    </row>
    <row r="86" spans="1:6" s="163" customFormat="1" ht="15" customHeight="1">
      <c r="A86" s="171">
        <v>85216</v>
      </c>
      <c r="B86" s="172"/>
      <c r="C86" s="202" t="s">
        <v>17</v>
      </c>
      <c r="D86" s="165">
        <f>D87</f>
        <v>96600</v>
      </c>
      <c r="E86" s="165">
        <f>E87</f>
        <v>96600</v>
      </c>
      <c r="F86" s="173"/>
    </row>
    <row r="87" spans="1:6" s="163" customFormat="1" ht="20.399999999999999">
      <c r="A87" s="171"/>
      <c r="B87" s="168" t="s">
        <v>12</v>
      </c>
      <c r="C87" s="194" t="s">
        <v>16</v>
      </c>
      <c r="D87" s="165">
        <f>SUM(E87:F87)</f>
        <v>96600</v>
      </c>
      <c r="E87" s="165">
        <v>96600</v>
      </c>
      <c r="F87" s="173"/>
    </row>
    <row r="88" spans="1:6" s="163" customFormat="1" ht="15" customHeight="1">
      <c r="A88" s="171">
        <v>85219</v>
      </c>
      <c r="B88" s="172"/>
      <c r="C88" s="201" t="s">
        <v>15</v>
      </c>
      <c r="D88" s="165">
        <f>D89+D90</f>
        <v>66800</v>
      </c>
      <c r="E88" s="165">
        <f>E89+E90</f>
        <v>66800</v>
      </c>
      <c r="F88" s="173"/>
    </row>
    <row r="89" spans="1:6" s="163" customFormat="1" ht="20.399999999999999">
      <c r="A89" s="169"/>
      <c r="B89" s="168" t="s">
        <v>14</v>
      </c>
      <c r="C89" s="185" t="s">
        <v>313</v>
      </c>
      <c r="D89" s="165">
        <f>SUM(E89:F89)</f>
        <v>100</v>
      </c>
      <c r="E89" s="165">
        <v>100</v>
      </c>
      <c r="F89" s="165"/>
    </row>
    <row r="90" spans="1:6" s="163" customFormat="1" ht="20.399999999999999">
      <c r="A90" s="171"/>
      <c r="B90" s="168" t="s">
        <v>12</v>
      </c>
      <c r="C90" s="194" t="s">
        <v>13</v>
      </c>
      <c r="D90" s="165">
        <f>SUM(E90:F90)</f>
        <v>66700</v>
      </c>
      <c r="E90" s="165">
        <v>66700</v>
      </c>
      <c r="F90" s="173"/>
    </row>
    <row r="91" spans="1:6" s="163" customFormat="1" ht="15" customHeight="1">
      <c r="A91" s="171">
        <v>85295</v>
      </c>
      <c r="B91" s="172"/>
      <c r="C91" s="201" t="s">
        <v>10</v>
      </c>
      <c r="D91" s="165">
        <f>D92</f>
        <v>40000</v>
      </c>
      <c r="E91" s="165">
        <f>E92</f>
        <v>40000</v>
      </c>
      <c r="F91" s="173"/>
    </row>
    <row r="92" spans="1:6" s="163" customFormat="1" ht="20.399999999999999">
      <c r="A92" s="172"/>
      <c r="B92" s="168" t="s">
        <v>12</v>
      </c>
      <c r="C92" s="194" t="s">
        <v>11</v>
      </c>
      <c r="D92" s="165">
        <f>SUM(E92:F92)</f>
        <v>40000</v>
      </c>
      <c r="E92" s="176">
        <v>40000</v>
      </c>
      <c r="F92" s="165"/>
    </row>
    <row r="93" spans="1:6" s="163" customFormat="1" ht="15" customHeight="1">
      <c r="A93" s="169">
        <v>900</v>
      </c>
      <c r="B93" s="169"/>
      <c r="C93" s="195" t="s">
        <v>9</v>
      </c>
      <c r="D93" s="162">
        <f>D94+D98</f>
        <v>673000</v>
      </c>
      <c r="E93" s="162">
        <f>E94+E98</f>
        <v>673000</v>
      </c>
      <c r="F93" s="162"/>
    </row>
    <row r="94" spans="1:6" s="163" customFormat="1" ht="15" customHeight="1">
      <c r="A94" s="87">
        <v>90002</v>
      </c>
      <c r="B94" s="169"/>
      <c r="C94" s="382" t="s">
        <v>87</v>
      </c>
      <c r="D94" s="165">
        <f>SUM(D95:D97)</f>
        <v>653000</v>
      </c>
      <c r="E94" s="165">
        <f>SUM(E95:E97)</f>
        <v>653000</v>
      </c>
      <c r="F94" s="162"/>
    </row>
    <row r="95" spans="1:6" s="163" customFormat="1" ht="20.399999999999999">
      <c r="A95" s="168"/>
      <c r="B95" s="168" t="s">
        <v>42</v>
      </c>
      <c r="C95" s="185" t="s">
        <v>312</v>
      </c>
      <c r="D95" s="165">
        <f t="shared" ref="D95:D97" si="2">SUM(E95:F95)</f>
        <v>651000</v>
      </c>
      <c r="E95" s="167">
        <v>651000</v>
      </c>
      <c r="F95" s="165"/>
    </row>
    <row r="96" spans="1:6" s="163" customFormat="1" ht="15" customHeight="1">
      <c r="A96" s="168"/>
      <c r="B96" s="168" t="s">
        <v>7</v>
      </c>
      <c r="C96" s="198" t="s">
        <v>366</v>
      </c>
      <c r="D96" s="165">
        <f t="shared" si="2"/>
        <v>500</v>
      </c>
      <c r="E96" s="165">
        <v>500</v>
      </c>
      <c r="F96" s="165"/>
    </row>
    <row r="97" spans="1:7" s="163" customFormat="1" ht="20.399999999999999">
      <c r="A97" s="168"/>
      <c r="B97" s="168" t="s">
        <v>47</v>
      </c>
      <c r="C97" s="185" t="s">
        <v>355</v>
      </c>
      <c r="D97" s="165">
        <f t="shared" si="2"/>
        <v>1500</v>
      </c>
      <c r="E97" s="165">
        <v>1500</v>
      </c>
      <c r="F97" s="165"/>
    </row>
    <row r="98" spans="1:7" s="163" customFormat="1" ht="20.399999999999999">
      <c r="A98" s="171">
        <v>90019</v>
      </c>
      <c r="B98" s="169"/>
      <c r="C98" s="185" t="s">
        <v>8</v>
      </c>
      <c r="D98" s="165">
        <f>D99</f>
        <v>20000</v>
      </c>
      <c r="E98" s="165">
        <f>E99</f>
        <v>20000</v>
      </c>
      <c r="F98" s="162"/>
    </row>
    <row r="99" spans="1:7" s="163" customFormat="1" ht="15" customHeight="1">
      <c r="A99" s="172"/>
      <c r="B99" s="168" t="s">
        <v>7</v>
      </c>
      <c r="C99" s="196" t="s">
        <v>6</v>
      </c>
      <c r="D99" s="165">
        <f>SUM(E99:F99)</f>
        <v>20000</v>
      </c>
      <c r="E99" s="165">
        <v>20000</v>
      </c>
      <c r="F99" s="165"/>
    </row>
    <row r="100" spans="1:7" s="178" customFormat="1" ht="15" customHeight="1">
      <c r="A100" s="421" t="s">
        <v>2</v>
      </c>
      <c r="B100" s="422"/>
      <c r="C100" s="423"/>
      <c r="D100" s="9">
        <f>D8+D14+D18+D21+D27+D30+D58+D65+D76+D93</f>
        <v>16109000</v>
      </c>
      <c r="E100" s="9">
        <f>E8+E14+E18+E21+E27+E30+E58+E65+E76+E93</f>
        <v>16104000</v>
      </c>
      <c r="F100" s="9">
        <f>F8+F14+F18+F21+F27+F30+F58+F65+F76+F93</f>
        <v>5000</v>
      </c>
      <c r="G100" s="177"/>
    </row>
    <row r="101" spans="1:7" s="163" customFormat="1" ht="15" customHeight="1">
      <c r="A101" s="172" t="s">
        <v>202</v>
      </c>
      <c r="B101" s="412"/>
      <c r="C101" s="203" t="s">
        <v>1</v>
      </c>
      <c r="D101" s="7">
        <f>SUM(D102:D104)</f>
        <v>1620102</v>
      </c>
      <c r="E101" s="7">
        <f>SUM(E102:E104)</f>
        <v>1620102</v>
      </c>
      <c r="F101" s="7"/>
    </row>
    <row r="102" spans="1:7" s="163" customFormat="1" ht="20.399999999999999">
      <c r="A102" s="179"/>
      <c r="B102" s="180"/>
      <c r="C102" s="204" t="s">
        <v>359</v>
      </c>
      <c r="D102" s="181">
        <f>D23+D29+D79+D82</f>
        <v>1375002</v>
      </c>
      <c r="E102" s="181">
        <f>E23+E29+E79+E82</f>
        <v>1375002</v>
      </c>
      <c r="F102" s="7"/>
    </row>
    <row r="103" spans="1:7" s="163" customFormat="1" ht="15" customHeight="1">
      <c r="A103" s="179"/>
      <c r="B103" s="180"/>
      <c r="C103" s="204" t="s">
        <v>358</v>
      </c>
      <c r="D103" s="181">
        <f>D83+D85+D87+D90+D92</f>
        <v>220100</v>
      </c>
      <c r="E103" s="181">
        <f>E83+E85+E87+E90+E92</f>
        <v>220100</v>
      </c>
      <c r="F103" s="7"/>
    </row>
    <row r="104" spans="1:7" s="208" customFormat="1" ht="20.399999999999999">
      <c r="A104" s="377"/>
      <c r="B104" s="378"/>
      <c r="C104" s="381" t="s">
        <v>360</v>
      </c>
      <c r="D104" s="379">
        <f>+D20</f>
        <v>25000</v>
      </c>
      <c r="E104" s="379">
        <f>+E20</f>
        <v>25000</v>
      </c>
      <c r="F104" s="380"/>
    </row>
    <row r="105" spans="1:7" s="163" customFormat="1" ht="20.399999999999999">
      <c r="A105" s="413" t="s">
        <v>200</v>
      </c>
      <c r="B105" s="413"/>
      <c r="C105" s="205" t="s">
        <v>0</v>
      </c>
      <c r="D105" s="182">
        <v>100000</v>
      </c>
      <c r="E105" s="182">
        <v>100000</v>
      </c>
      <c r="F105" s="183"/>
    </row>
    <row r="106" spans="1:7" s="4" customFormat="1" ht="11.4">
      <c r="A106" s="6"/>
      <c r="B106" s="160"/>
      <c r="D106" s="5"/>
    </row>
    <row r="107" spans="1:7" s="4" customFormat="1" ht="11.4">
      <c r="A107" s="6"/>
      <c r="B107" s="160"/>
      <c r="C107" s="209"/>
      <c r="D107" s="207"/>
      <c r="E107" s="208"/>
      <c r="F107" s="208"/>
      <c r="G107" s="208"/>
    </row>
  </sheetData>
  <mergeCells count="9">
    <mergeCell ref="A100:C100"/>
    <mergeCell ref="C2:F2"/>
    <mergeCell ref="E3:F3"/>
    <mergeCell ref="A4:A6"/>
    <mergeCell ref="B4:B6"/>
    <mergeCell ref="C4:C6"/>
    <mergeCell ref="D4:F4"/>
    <mergeCell ref="D5:D6"/>
    <mergeCell ref="E5:F5"/>
  </mergeCells>
  <pageMargins left="0.78740157480314965" right="0.78740157480314965" top="1.3779527559055118" bottom="0.98425196850393704" header="0.51181102362204722" footer="0.11811023622047245"/>
  <pageSetup paperSize="9" scale="95" orientation="portrait" r:id="rId1"/>
  <headerFooter alignWithMargins="0">
    <oddHeader>&amp;RTabela nr 1
do Uchwały Budżetowej ... 
z dnia ......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zoomScaleNormal="100" workbookViewId="0"/>
  </sheetViews>
  <sheetFormatPr defaultColWidth="10.33203125" defaultRowHeight="13.8"/>
  <cols>
    <col min="1" max="1" width="4.109375" style="24" customWidth="1"/>
    <col min="2" max="2" width="6.33203125" style="23" customWidth="1"/>
    <col min="3" max="3" width="28.33203125" style="22" customWidth="1"/>
    <col min="4" max="4" width="10.6640625" style="22" customWidth="1"/>
    <col min="5" max="5" width="11" style="21" customWidth="1"/>
    <col min="6" max="6" width="11.44140625" style="21" customWidth="1"/>
    <col min="7" max="7" width="10.33203125" style="1" customWidth="1"/>
    <col min="8" max="8" width="11" style="1" customWidth="1"/>
    <col min="9" max="9" width="9.88671875" style="1" customWidth="1"/>
    <col min="10" max="10" width="10.33203125" style="1" customWidth="1"/>
    <col min="11" max="11" width="10.6640625" style="1" customWidth="1"/>
    <col min="12" max="12" width="6.88671875" style="1" customWidth="1"/>
    <col min="13" max="13" width="8" style="1" customWidth="1"/>
    <col min="14" max="14" width="10.5546875" style="1" bestFit="1" customWidth="1"/>
    <col min="15" max="15" width="10.44140625" style="1" customWidth="1"/>
    <col min="16" max="16" width="10.6640625" style="1" bestFit="1" customWidth="1"/>
    <col min="17" max="16384" width="10.33203125" style="1"/>
  </cols>
  <sheetData>
    <row r="1" spans="1:16" ht="17.399999999999999" customHeight="1">
      <c r="A1" s="94"/>
      <c r="B1" s="94"/>
      <c r="C1" s="20"/>
      <c r="D1" s="94"/>
      <c r="E1" s="94"/>
      <c r="F1" s="94"/>
      <c r="G1" s="94"/>
      <c r="H1" s="94"/>
      <c r="I1" s="94"/>
      <c r="J1" s="94"/>
      <c r="O1" s="258"/>
    </row>
    <row r="2" spans="1:16" ht="19.5" customHeight="1">
      <c r="A2" s="449" t="s">
        <v>362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6" ht="18" customHeight="1">
      <c r="A3" s="449"/>
      <c r="B3" s="449"/>
      <c r="C3" s="449"/>
      <c r="D3" s="449"/>
      <c r="E3" s="449"/>
      <c r="F3" s="449"/>
      <c r="G3" s="449"/>
      <c r="H3" s="449"/>
      <c r="I3" s="449"/>
      <c r="J3" s="449"/>
    </row>
    <row r="4" spans="1:16" s="25" customFormat="1" ht="14.25" customHeight="1">
      <c r="A4" s="446" t="s">
        <v>111</v>
      </c>
      <c r="B4" s="446" t="s">
        <v>110</v>
      </c>
      <c r="C4" s="446" t="s">
        <v>109</v>
      </c>
      <c r="D4" s="472" t="s">
        <v>108</v>
      </c>
      <c r="E4" s="469" t="s">
        <v>138</v>
      </c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16" s="25" customFormat="1" ht="11.25" customHeight="1">
      <c r="A5" s="447"/>
      <c r="B5" s="447"/>
      <c r="C5" s="447"/>
      <c r="D5" s="473"/>
      <c r="E5" s="443" t="s">
        <v>106</v>
      </c>
      <c r="F5" s="466" t="s">
        <v>77</v>
      </c>
      <c r="G5" s="471"/>
      <c r="H5" s="471"/>
      <c r="I5" s="471"/>
      <c r="J5" s="471"/>
      <c r="K5" s="471"/>
      <c r="L5" s="471"/>
      <c r="M5" s="467"/>
      <c r="N5" s="443" t="s">
        <v>105</v>
      </c>
      <c r="O5" s="469" t="s">
        <v>77</v>
      </c>
      <c r="P5" s="470"/>
    </row>
    <row r="6" spans="1:16" s="25" customFormat="1" ht="11.25" customHeight="1">
      <c r="A6" s="447"/>
      <c r="B6" s="447"/>
      <c r="C6" s="447"/>
      <c r="D6" s="473"/>
      <c r="E6" s="444"/>
      <c r="F6" s="460"/>
      <c r="G6" s="461"/>
      <c r="H6" s="461"/>
      <c r="I6" s="461"/>
      <c r="J6" s="461"/>
      <c r="K6" s="461"/>
      <c r="L6" s="461"/>
      <c r="M6" s="462"/>
      <c r="N6" s="444"/>
      <c r="O6" s="443" t="s">
        <v>104</v>
      </c>
      <c r="P6" s="441" t="s">
        <v>103</v>
      </c>
    </row>
    <row r="7" spans="1:16" s="25" customFormat="1" ht="11.25" customHeight="1">
      <c r="A7" s="447"/>
      <c r="B7" s="447"/>
      <c r="C7" s="447"/>
      <c r="D7" s="473"/>
      <c r="E7" s="444"/>
      <c r="F7" s="443" t="s">
        <v>102</v>
      </c>
      <c r="G7" s="466" t="s">
        <v>77</v>
      </c>
      <c r="H7" s="467"/>
      <c r="I7" s="443" t="s">
        <v>101</v>
      </c>
      <c r="J7" s="443" t="s">
        <v>100</v>
      </c>
      <c r="K7" s="443" t="s">
        <v>99</v>
      </c>
      <c r="L7" s="443" t="s">
        <v>137</v>
      </c>
      <c r="M7" s="443" t="s">
        <v>97</v>
      </c>
      <c r="N7" s="444"/>
      <c r="O7" s="444"/>
      <c r="P7" s="465"/>
    </row>
    <row r="8" spans="1:16" s="25" customFormat="1" ht="11.25" customHeight="1">
      <c r="A8" s="447"/>
      <c r="B8" s="447"/>
      <c r="C8" s="447"/>
      <c r="D8" s="473"/>
      <c r="E8" s="444"/>
      <c r="F8" s="444"/>
      <c r="G8" s="460"/>
      <c r="H8" s="462"/>
      <c r="I8" s="444"/>
      <c r="J8" s="444"/>
      <c r="K8" s="444"/>
      <c r="L8" s="444"/>
      <c r="M8" s="444"/>
      <c r="N8" s="444"/>
      <c r="O8" s="444"/>
      <c r="P8" s="441" t="s">
        <v>96</v>
      </c>
    </row>
    <row r="9" spans="1:16" s="25" customFormat="1" ht="67.8" customHeight="1">
      <c r="A9" s="448"/>
      <c r="B9" s="448"/>
      <c r="C9" s="448"/>
      <c r="D9" s="474"/>
      <c r="E9" s="468"/>
      <c r="F9" s="468"/>
      <c r="G9" s="93" t="s">
        <v>127</v>
      </c>
      <c r="H9" s="93" t="s">
        <v>94</v>
      </c>
      <c r="I9" s="468"/>
      <c r="J9" s="468"/>
      <c r="K9" s="468"/>
      <c r="L9" s="468"/>
      <c r="M9" s="468"/>
      <c r="N9" s="468"/>
      <c r="O9" s="468"/>
      <c r="P9" s="465"/>
    </row>
    <row r="10" spans="1:16" s="25" customFormat="1" ht="15.6" customHeight="1">
      <c r="A10" s="58">
        <v>1</v>
      </c>
      <c r="B10" s="60">
        <v>2</v>
      </c>
      <c r="C10" s="60">
        <v>3</v>
      </c>
      <c r="D10" s="60">
        <v>4</v>
      </c>
      <c r="E10" s="59">
        <v>6</v>
      </c>
      <c r="F10" s="59">
        <v>7</v>
      </c>
      <c r="G10" s="58">
        <v>8</v>
      </c>
      <c r="H10" s="58">
        <v>9</v>
      </c>
      <c r="I10" s="58">
        <v>10</v>
      </c>
      <c r="J10" s="58">
        <v>11</v>
      </c>
      <c r="K10" s="58">
        <v>12</v>
      </c>
      <c r="L10" s="58">
        <v>13</v>
      </c>
      <c r="M10" s="58">
        <v>14</v>
      </c>
      <c r="N10" s="58">
        <v>15</v>
      </c>
      <c r="O10" s="58">
        <v>16</v>
      </c>
      <c r="P10" s="58">
        <v>17</v>
      </c>
    </row>
    <row r="11" spans="1:16" s="91" customFormat="1" ht="15" customHeight="1">
      <c r="A11" s="267">
        <v>10</v>
      </c>
      <c r="B11" s="92"/>
      <c r="C11" s="277" t="s">
        <v>74</v>
      </c>
      <c r="D11" s="70">
        <f>SUM(D12:D13)</f>
        <v>125345</v>
      </c>
      <c r="E11" s="70">
        <f>SUM(E12:E13)</f>
        <v>59345</v>
      </c>
      <c r="F11" s="70">
        <f>SUM(F12:F13)</f>
        <v>59345</v>
      </c>
      <c r="G11" s="70"/>
      <c r="H11" s="70">
        <f>SUM(H12:H13)</f>
        <v>59345</v>
      </c>
      <c r="I11" s="54"/>
      <c r="J11" s="54"/>
      <c r="K11" s="54"/>
      <c r="L11" s="54"/>
      <c r="M11" s="54"/>
      <c r="N11" s="70">
        <f>SUM(N12:N13)</f>
        <v>66000</v>
      </c>
      <c r="O11" s="70">
        <f>SUM(O12:O13)</f>
        <v>66000</v>
      </c>
      <c r="P11" s="70"/>
    </row>
    <row r="12" spans="1:16" s="25" customFormat="1" ht="22.5" customHeight="1">
      <c r="A12" s="267"/>
      <c r="B12" s="270">
        <v>1010</v>
      </c>
      <c r="C12" s="10" t="s">
        <v>72</v>
      </c>
      <c r="D12" s="36">
        <f>E12+N12</f>
        <v>115685</v>
      </c>
      <c r="E12" s="35">
        <f>F12+I12+J12</f>
        <v>49685</v>
      </c>
      <c r="F12" s="63">
        <f>G12+H12</f>
        <v>49685</v>
      </c>
      <c r="G12" s="31"/>
      <c r="H12" s="30">
        <v>49685</v>
      </c>
      <c r="I12" s="32"/>
      <c r="J12" s="32"/>
      <c r="K12" s="32"/>
      <c r="L12" s="32"/>
      <c r="M12" s="32"/>
      <c r="N12" s="43">
        <f>O12</f>
        <v>66000</v>
      </c>
      <c r="O12" s="30">
        <v>66000</v>
      </c>
      <c r="P12" s="50"/>
    </row>
    <row r="13" spans="1:16" s="25" customFormat="1" ht="15" customHeight="1">
      <c r="A13" s="267"/>
      <c r="B13" s="275">
        <v>1030</v>
      </c>
      <c r="C13" s="10" t="s">
        <v>136</v>
      </c>
      <c r="D13" s="36">
        <f>E13+N13</f>
        <v>9660</v>
      </c>
      <c r="E13" s="35">
        <f>F13+I13+J13</f>
        <v>9660</v>
      </c>
      <c r="F13" s="63">
        <f>G13+H13</f>
        <v>9660</v>
      </c>
      <c r="G13" s="31"/>
      <c r="H13" s="39">
        <v>9660</v>
      </c>
      <c r="I13" s="32"/>
      <c r="J13" s="32"/>
      <c r="K13" s="32"/>
      <c r="L13" s="32"/>
      <c r="M13" s="32"/>
      <c r="N13" s="32"/>
      <c r="O13" s="32"/>
      <c r="P13" s="32"/>
    </row>
    <row r="14" spans="1:16" s="25" customFormat="1" ht="15" customHeight="1">
      <c r="A14" s="265">
        <v>600</v>
      </c>
      <c r="B14" s="271"/>
      <c r="C14" s="80" t="s">
        <v>135</v>
      </c>
      <c r="D14" s="70">
        <f>D15+D16+D17+D18</f>
        <v>1349172</v>
      </c>
      <c r="E14" s="70">
        <f>E15+E16+E17+E18</f>
        <v>749172</v>
      </c>
      <c r="F14" s="70">
        <f>F15+F16+F17+F18</f>
        <v>699172</v>
      </c>
      <c r="G14" s="70">
        <f>SUM(G15:G18)</f>
        <v>20000</v>
      </c>
      <c r="H14" s="70">
        <f>SUM(H15:H18)</f>
        <v>679172</v>
      </c>
      <c r="I14" s="70">
        <f>SUM(I15:I18)</f>
        <v>50000</v>
      </c>
      <c r="J14" s="54"/>
      <c r="K14" s="54"/>
      <c r="L14" s="54"/>
      <c r="M14" s="54"/>
      <c r="N14" s="44">
        <f>SUM(N15:N18)</f>
        <v>600000</v>
      </c>
      <c r="O14" s="44">
        <f>SUM(O15:O18)</f>
        <v>600000</v>
      </c>
      <c r="P14" s="54"/>
    </row>
    <row r="15" spans="1:16" s="25" customFormat="1" ht="15" customHeight="1">
      <c r="A15" s="265"/>
      <c r="B15" s="272">
        <v>60004</v>
      </c>
      <c r="C15" s="10" t="s">
        <v>134</v>
      </c>
      <c r="D15" s="36">
        <f t="shared" ref="D15:D20" si="0">E15+N15</f>
        <v>50000</v>
      </c>
      <c r="E15" s="35">
        <f>F15+I15+J15</f>
        <v>50000</v>
      </c>
      <c r="F15" s="63"/>
      <c r="G15" s="31"/>
      <c r="H15" s="39"/>
      <c r="I15" s="39">
        <v>50000</v>
      </c>
      <c r="J15" s="32"/>
      <c r="K15" s="32"/>
      <c r="L15" s="32"/>
      <c r="M15" s="32"/>
      <c r="N15" s="32"/>
      <c r="O15" s="32"/>
      <c r="P15" s="32"/>
    </row>
    <row r="16" spans="1:16" s="25" customFormat="1" ht="15" customHeight="1">
      <c r="A16" s="265"/>
      <c r="B16" s="272">
        <v>60013</v>
      </c>
      <c r="C16" s="10" t="s">
        <v>133</v>
      </c>
      <c r="D16" s="36">
        <f t="shared" si="0"/>
        <v>1621</v>
      </c>
      <c r="E16" s="35">
        <f>F16+I16+J16</f>
        <v>1621</v>
      </c>
      <c r="F16" s="63">
        <f>G16+H16</f>
        <v>1621</v>
      </c>
      <c r="G16" s="31"/>
      <c r="H16" s="39">
        <v>1621</v>
      </c>
      <c r="I16" s="32"/>
      <c r="J16" s="32"/>
      <c r="K16" s="32"/>
      <c r="L16" s="32"/>
      <c r="M16" s="32"/>
      <c r="N16" s="32"/>
      <c r="O16" s="32"/>
      <c r="P16" s="32"/>
    </row>
    <row r="17" spans="1:16" s="25" customFormat="1" ht="15" customHeight="1">
      <c r="A17" s="265"/>
      <c r="B17" s="272">
        <v>60014</v>
      </c>
      <c r="C17" s="10" t="s">
        <v>132</v>
      </c>
      <c r="D17" s="36">
        <f t="shared" si="0"/>
        <v>159951</v>
      </c>
      <c r="E17" s="35">
        <f>F17+I17+J17</f>
        <v>59951</v>
      </c>
      <c r="F17" s="63">
        <f>G17+H17</f>
        <v>59951</v>
      </c>
      <c r="G17" s="39"/>
      <c r="H17" s="39">
        <v>59951</v>
      </c>
      <c r="I17" s="32"/>
      <c r="J17" s="32"/>
      <c r="K17" s="32"/>
      <c r="L17" s="32"/>
      <c r="M17" s="32"/>
      <c r="N17" s="43">
        <f>O17</f>
        <v>100000</v>
      </c>
      <c r="O17" s="30">
        <v>100000</v>
      </c>
      <c r="P17" s="32"/>
    </row>
    <row r="18" spans="1:16" s="25" customFormat="1" ht="15" customHeight="1">
      <c r="A18" s="265"/>
      <c r="B18" s="272">
        <v>60016</v>
      </c>
      <c r="C18" s="10" t="s">
        <v>131</v>
      </c>
      <c r="D18" s="36">
        <f t="shared" si="0"/>
        <v>1137600</v>
      </c>
      <c r="E18" s="35">
        <f>F18+I18+J18</f>
        <v>637600</v>
      </c>
      <c r="F18" s="63">
        <f>G18+H18</f>
        <v>637600</v>
      </c>
      <c r="G18" s="30">
        <v>20000</v>
      </c>
      <c r="H18" s="30">
        <v>617600</v>
      </c>
      <c r="I18" s="32"/>
      <c r="J18" s="32"/>
      <c r="K18" s="32"/>
      <c r="L18" s="32"/>
      <c r="M18" s="32"/>
      <c r="N18" s="43">
        <f>O18</f>
        <v>500000</v>
      </c>
      <c r="O18" s="30">
        <v>500000</v>
      </c>
      <c r="P18" s="32"/>
    </row>
    <row r="19" spans="1:16" s="25" customFormat="1" ht="15" customHeight="1">
      <c r="A19" s="265">
        <v>700</v>
      </c>
      <c r="B19" s="271"/>
      <c r="C19" s="80" t="s">
        <v>69</v>
      </c>
      <c r="D19" s="70">
        <f>D20</f>
        <v>10000</v>
      </c>
      <c r="E19" s="70">
        <f>E20</f>
        <v>10000</v>
      </c>
      <c r="F19" s="70">
        <f>F20</f>
        <v>10000</v>
      </c>
      <c r="G19" s="70"/>
      <c r="H19" s="70">
        <f>H20</f>
        <v>10000</v>
      </c>
      <c r="I19" s="54"/>
      <c r="J19" s="54"/>
      <c r="K19" s="54"/>
      <c r="L19" s="54"/>
      <c r="M19" s="54"/>
      <c r="N19" s="54"/>
      <c r="O19" s="44"/>
      <c r="P19" s="54"/>
    </row>
    <row r="20" spans="1:16" s="25" customFormat="1" ht="15" customHeight="1">
      <c r="A20" s="268"/>
      <c r="B20" s="272">
        <v>70005</v>
      </c>
      <c r="C20" s="10" t="s">
        <v>68</v>
      </c>
      <c r="D20" s="36">
        <f t="shared" si="0"/>
        <v>10000</v>
      </c>
      <c r="E20" s="35">
        <f>F20+I20+J20</f>
        <v>10000</v>
      </c>
      <c r="F20" s="63">
        <f>G20+H20</f>
        <v>10000</v>
      </c>
      <c r="G20" s="63"/>
      <c r="H20" s="39">
        <v>10000</v>
      </c>
      <c r="I20" s="32"/>
      <c r="J20" s="32"/>
      <c r="K20" s="32"/>
      <c r="L20" s="32"/>
      <c r="M20" s="32"/>
      <c r="N20" s="43"/>
      <c r="O20" s="89"/>
      <c r="P20" s="32"/>
    </row>
    <row r="21" spans="1:16" s="25" customFormat="1" ht="15" customHeight="1">
      <c r="A21" s="265">
        <v>710</v>
      </c>
      <c r="B21" s="271"/>
      <c r="C21" s="278" t="s">
        <v>67</v>
      </c>
      <c r="D21" s="70">
        <f>D22+D23+D24</f>
        <v>173000</v>
      </c>
      <c r="E21" s="70">
        <f>E22+E23+E24</f>
        <v>173000</v>
      </c>
      <c r="F21" s="70">
        <f>F22+F23+F24</f>
        <v>173000</v>
      </c>
      <c r="G21" s="70"/>
      <c r="H21" s="70">
        <f>H22+H23+H24</f>
        <v>173000</v>
      </c>
      <c r="I21" s="70"/>
      <c r="J21" s="70"/>
      <c r="K21" s="70"/>
      <c r="L21" s="54"/>
      <c r="M21" s="54"/>
      <c r="N21" s="54"/>
      <c r="O21" s="54"/>
      <c r="P21" s="54"/>
    </row>
    <row r="22" spans="1:16" s="26" customFormat="1" ht="15" customHeight="1">
      <c r="A22" s="265"/>
      <c r="B22" s="272">
        <v>71004</v>
      </c>
      <c r="C22" s="10" t="s">
        <v>130</v>
      </c>
      <c r="D22" s="36">
        <f>+E22</f>
        <v>48000</v>
      </c>
      <c r="E22" s="35">
        <f>F22+I22+J22</f>
        <v>48000</v>
      </c>
      <c r="F22" s="63">
        <f>G22+H22</f>
        <v>48000</v>
      </c>
      <c r="G22" s="63"/>
      <c r="H22" s="66">
        <v>48000</v>
      </c>
      <c r="I22" s="32"/>
      <c r="J22" s="32"/>
      <c r="K22" s="32"/>
      <c r="L22" s="32"/>
      <c r="M22" s="32"/>
      <c r="N22" s="32"/>
      <c r="O22" s="32"/>
      <c r="P22" s="32"/>
    </row>
    <row r="23" spans="1:16" s="25" customFormat="1" ht="15" customHeight="1">
      <c r="A23" s="265"/>
      <c r="B23" s="272">
        <v>71035</v>
      </c>
      <c r="C23" s="10" t="s">
        <v>66</v>
      </c>
      <c r="D23" s="36">
        <f>+E23</f>
        <v>33000</v>
      </c>
      <c r="E23" s="35">
        <f>F23+I23+J23</f>
        <v>33000</v>
      </c>
      <c r="F23" s="63">
        <f>G23+H23</f>
        <v>33000</v>
      </c>
      <c r="G23" s="63"/>
      <c r="H23" s="40">
        <v>33000</v>
      </c>
      <c r="I23" s="88"/>
      <c r="J23" s="32"/>
      <c r="K23" s="32"/>
      <c r="L23" s="32"/>
      <c r="M23" s="32"/>
      <c r="N23" s="32"/>
      <c r="O23" s="32"/>
      <c r="P23" s="32"/>
    </row>
    <row r="24" spans="1:16" s="25" customFormat="1" ht="15" customHeight="1">
      <c r="A24" s="265"/>
      <c r="B24" s="272">
        <v>71095</v>
      </c>
      <c r="C24" s="10" t="s">
        <v>5</v>
      </c>
      <c r="D24" s="36">
        <f>+E24</f>
        <v>92000</v>
      </c>
      <c r="E24" s="35">
        <f>F24+I24+J24</f>
        <v>92000</v>
      </c>
      <c r="F24" s="63">
        <f>G24+H24</f>
        <v>92000</v>
      </c>
      <c r="G24" s="63"/>
      <c r="H24" s="40">
        <v>92000</v>
      </c>
      <c r="I24" s="88"/>
      <c r="J24" s="32"/>
      <c r="K24" s="32"/>
      <c r="L24" s="32"/>
      <c r="M24" s="32"/>
      <c r="N24" s="32"/>
      <c r="O24" s="32"/>
      <c r="P24" s="32"/>
    </row>
    <row r="25" spans="1:16" s="25" customFormat="1" ht="15" customHeight="1">
      <c r="A25" s="265">
        <v>750</v>
      </c>
      <c r="B25" s="271"/>
      <c r="C25" s="80" t="s">
        <v>65</v>
      </c>
      <c r="D25" s="70">
        <f t="shared" ref="D25:H25" si="1">SUM(D26:D30)</f>
        <v>2476463</v>
      </c>
      <c r="E25" s="70">
        <f t="shared" si="1"/>
        <v>2476463</v>
      </c>
      <c r="F25" s="70">
        <f t="shared" si="1"/>
        <v>2411063</v>
      </c>
      <c r="G25" s="70">
        <f t="shared" si="1"/>
        <v>1966714</v>
      </c>
      <c r="H25" s="70">
        <f t="shared" si="1"/>
        <v>444349</v>
      </c>
      <c r="I25" s="54"/>
      <c r="J25" s="70">
        <f>SUM(J26:J30)</f>
        <v>65400</v>
      </c>
      <c r="K25" s="54"/>
      <c r="L25" s="54"/>
      <c r="M25" s="54"/>
      <c r="N25" s="70"/>
      <c r="O25" s="70"/>
      <c r="P25" s="70"/>
    </row>
    <row r="26" spans="1:16" s="26" customFormat="1" ht="15" customHeight="1">
      <c r="A26" s="266"/>
      <c r="B26" s="273">
        <v>75011</v>
      </c>
      <c r="C26" s="10" t="s">
        <v>64</v>
      </c>
      <c r="D26" s="36">
        <f>E26</f>
        <v>52013</v>
      </c>
      <c r="E26" s="35">
        <f>F26+I26+J26</f>
        <v>52013</v>
      </c>
      <c r="F26" s="63">
        <f>G26+H26</f>
        <v>52013</v>
      </c>
      <c r="G26" s="30">
        <v>38914</v>
      </c>
      <c r="H26" s="30">
        <v>13099</v>
      </c>
      <c r="I26" s="32"/>
      <c r="J26" s="86"/>
      <c r="K26" s="32"/>
      <c r="L26" s="32"/>
      <c r="M26" s="32"/>
      <c r="N26" s="32"/>
      <c r="O26" s="32"/>
      <c r="P26" s="32"/>
    </row>
    <row r="27" spans="1:16" s="25" customFormat="1" ht="22.05" customHeight="1">
      <c r="A27" s="266"/>
      <c r="B27" s="274">
        <v>75022</v>
      </c>
      <c r="C27" s="10" t="s">
        <v>129</v>
      </c>
      <c r="D27" s="36">
        <v>56000</v>
      </c>
      <c r="E27" s="35">
        <f>F27+I27+J27</f>
        <v>56000</v>
      </c>
      <c r="F27" s="63">
        <f>G27+H27</f>
        <v>6000</v>
      </c>
      <c r="G27" s="63"/>
      <c r="H27" s="30">
        <v>6000</v>
      </c>
      <c r="I27" s="32"/>
      <c r="J27" s="30">
        <v>50000</v>
      </c>
      <c r="K27" s="32"/>
      <c r="L27" s="32"/>
      <c r="M27" s="32"/>
      <c r="N27" s="31"/>
      <c r="O27" s="31"/>
      <c r="P27" s="32"/>
    </row>
    <row r="28" spans="1:16" s="25" customFormat="1" ht="22.05" customHeight="1">
      <c r="A28" s="266"/>
      <c r="B28" s="274">
        <v>75023</v>
      </c>
      <c r="C28" s="10" t="s">
        <v>63</v>
      </c>
      <c r="D28" s="36">
        <f>E28+N28</f>
        <v>2285331</v>
      </c>
      <c r="E28" s="35">
        <f>F28+I28+J28</f>
        <v>2285331</v>
      </c>
      <c r="F28" s="63">
        <f>G28+H28</f>
        <v>2280331</v>
      </c>
      <c r="G28" s="30">
        <v>1926300</v>
      </c>
      <c r="H28" s="30">
        <v>354031</v>
      </c>
      <c r="I28" s="32"/>
      <c r="J28" s="30">
        <v>5000</v>
      </c>
      <c r="K28" s="32"/>
      <c r="L28" s="32"/>
      <c r="M28" s="32"/>
      <c r="N28" s="43"/>
      <c r="O28" s="30"/>
      <c r="P28" s="50"/>
    </row>
    <row r="29" spans="1:16" s="25" customFormat="1" ht="22.05" customHeight="1">
      <c r="A29" s="269"/>
      <c r="B29" s="274">
        <v>75075</v>
      </c>
      <c r="C29" s="69" t="s">
        <v>128</v>
      </c>
      <c r="D29" s="68">
        <f>E29</f>
        <v>60000</v>
      </c>
      <c r="E29" s="67">
        <f>F29+I29+J29</f>
        <v>60000</v>
      </c>
      <c r="F29" s="34">
        <f>G29+H29</f>
        <v>60000</v>
      </c>
      <c r="G29" s="66">
        <v>1500</v>
      </c>
      <c r="H29" s="66">
        <v>58500</v>
      </c>
      <c r="I29" s="65"/>
      <c r="J29" s="66"/>
      <c r="K29" s="65"/>
      <c r="L29" s="65"/>
      <c r="M29" s="65"/>
      <c r="N29" s="65"/>
      <c r="O29" s="65"/>
      <c r="P29" s="65"/>
    </row>
    <row r="30" spans="1:16" s="25" customFormat="1" ht="15" customHeight="1">
      <c r="A30" s="266"/>
      <c r="B30" s="276">
        <v>75095</v>
      </c>
      <c r="C30" s="10" t="s">
        <v>5</v>
      </c>
      <c r="D30" s="36">
        <f>E30+N30</f>
        <v>23119</v>
      </c>
      <c r="E30" s="35">
        <f>F30+I30+J30</f>
        <v>23119</v>
      </c>
      <c r="F30" s="63">
        <f>G30+H30</f>
        <v>12719</v>
      </c>
      <c r="G30" s="63"/>
      <c r="H30" s="33">
        <v>12719</v>
      </c>
      <c r="I30" s="32"/>
      <c r="J30" s="33">
        <v>10400</v>
      </c>
      <c r="K30" s="32"/>
      <c r="L30" s="32"/>
      <c r="M30" s="32"/>
      <c r="N30" s="43"/>
      <c r="O30" s="43"/>
      <c r="P30" s="33"/>
    </row>
    <row r="31" spans="1:16" s="25" customFormat="1" ht="30" customHeight="1">
      <c r="A31" s="263">
        <v>751</v>
      </c>
      <c r="B31" s="48"/>
      <c r="C31" s="52" t="s">
        <v>61</v>
      </c>
      <c r="D31" s="70">
        <f>D32</f>
        <v>1289</v>
      </c>
      <c r="E31" s="70">
        <f>E32</f>
        <v>1289</v>
      </c>
      <c r="F31" s="70">
        <f>F32</f>
        <v>1289</v>
      </c>
      <c r="G31" s="70"/>
      <c r="H31" s="70">
        <f>H32</f>
        <v>1289</v>
      </c>
      <c r="I31" s="54"/>
      <c r="J31" s="70"/>
      <c r="K31" s="54"/>
      <c r="L31" s="54"/>
      <c r="M31" s="54"/>
      <c r="N31" s="54"/>
      <c r="O31" s="54"/>
      <c r="P31" s="54"/>
    </row>
    <row r="32" spans="1:16" s="25" customFormat="1" ht="20.399999999999999">
      <c r="A32" s="264"/>
      <c r="B32" s="64">
        <v>75101</v>
      </c>
      <c r="C32" s="57" t="s">
        <v>60</v>
      </c>
      <c r="D32" s="56">
        <f>E32</f>
        <v>1289</v>
      </c>
      <c r="E32" s="35">
        <f>F32+I32+J32</f>
        <v>1289</v>
      </c>
      <c r="F32" s="63">
        <f>G32+H32</f>
        <v>1289</v>
      </c>
      <c r="G32" s="39"/>
      <c r="H32" s="30">
        <v>1289</v>
      </c>
      <c r="I32" s="86"/>
      <c r="J32" s="39"/>
      <c r="K32" s="32"/>
      <c r="L32" s="32"/>
      <c r="M32" s="32"/>
      <c r="N32" s="32"/>
      <c r="O32" s="32"/>
      <c r="P32" s="32"/>
    </row>
    <row r="33" spans="1:16" s="25" customFormat="1" ht="15.6" customHeight="1">
      <c r="A33" s="446" t="s">
        <v>111</v>
      </c>
      <c r="B33" s="446" t="s">
        <v>110</v>
      </c>
      <c r="C33" s="446" t="s">
        <v>109</v>
      </c>
      <c r="D33" s="480" t="s">
        <v>108</v>
      </c>
      <c r="E33" s="453" t="s">
        <v>107</v>
      </c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5"/>
    </row>
    <row r="34" spans="1:16" s="25" customFormat="1" ht="10.8" customHeight="1">
      <c r="A34" s="447"/>
      <c r="B34" s="447"/>
      <c r="C34" s="447"/>
      <c r="D34" s="473"/>
      <c r="E34" s="444" t="s">
        <v>106</v>
      </c>
      <c r="F34" s="458" t="s">
        <v>77</v>
      </c>
      <c r="G34" s="459"/>
      <c r="H34" s="459"/>
      <c r="I34" s="459"/>
      <c r="J34" s="459"/>
      <c r="K34" s="459"/>
      <c r="L34" s="459"/>
      <c r="M34" s="456"/>
      <c r="N34" s="444" t="s">
        <v>105</v>
      </c>
      <c r="O34" s="460" t="s">
        <v>77</v>
      </c>
      <c r="P34" s="479"/>
    </row>
    <row r="35" spans="1:16" s="25" customFormat="1" ht="10.8" customHeight="1">
      <c r="A35" s="447"/>
      <c r="B35" s="447"/>
      <c r="C35" s="447"/>
      <c r="D35" s="473"/>
      <c r="E35" s="444"/>
      <c r="F35" s="460"/>
      <c r="G35" s="461"/>
      <c r="H35" s="461"/>
      <c r="I35" s="461"/>
      <c r="J35" s="461"/>
      <c r="K35" s="461"/>
      <c r="L35" s="461"/>
      <c r="M35" s="462"/>
      <c r="N35" s="444"/>
      <c r="O35" s="443" t="s">
        <v>104</v>
      </c>
      <c r="P35" s="441" t="s">
        <v>103</v>
      </c>
    </row>
    <row r="36" spans="1:16" s="25" customFormat="1" ht="8.85" customHeight="1">
      <c r="A36" s="447"/>
      <c r="B36" s="447"/>
      <c r="C36" s="447"/>
      <c r="D36" s="473"/>
      <c r="E36" s="444"/>
      <c r="F36" s="443" t="s">
        <v>102</v>
      </c>
      <c r="G36" s="466" t="s">
        <v>77</v>
      </c>
      <c r="H36" s="467"/>
      <c r="I36" s="443" t="s">
        <v>101</v>
      </c>
      <c r="J36" s="443" t="s">
        <v>100</v>
      </c>
      <c r="K36" s="443" t="s">
        <v>99</v>
      </c>
      <c r="L36" s="443" t="s">
        <v>98</v>
      </c>
      <c r="M36" s="443" t="s">
        <v>97</v>
      </c>
      <c r="N36" s="444"/>
      <c r="O36" s="444"/>
      <c r="P36" s="465"/>
    </row>
    <row r="37" spans="1:16" s="25" customFormat="1" ht="10.8" customHeight="1">
      <c r="A37" s="447"/>
      <c r="B37" s="447"/>
      <c r="C37" s="447"/>
      <c r="D37" s="473"/>
      <c r="E37" s="444"/>
      <c r="F37" s="444"/>
      <c r="G37" s="460"/>
      <c r="H37" s="462"/>
      <c r="I37" s="444"/>
      <c r="J37" s="444"/>
      <c r="K37" s="444"/>
      <c r="L37" s="444"/>
      <c r="M37" s="444"/>
      <c r="N37" s="444"/>
      <c r="O37" s="444"/>
      <c r="P37" s="441" t="s">
        <v>96</v>
      </c>
    </row>
    <row r="38" spans="1:16" s="25" customFormat="1" ht="67.2" customHeight="1">
      <c r="A38" s="448"/>
      <c r="B38" s="448"/>
      <c r="C38" s="448"/>
      <c r="D38" s="474"/>
      <c r="E38" s="445"/>
      <c r="F38" s="445"/>
      <c r="G38" s="61" t="s">
        <v>127</v>
      </c>
      <c r="H38" s="61" t="s">
        <v>94</v>
      </c>
      <c r="I38" s="445"/>
      <c r="J38" s="445"/>
      <c r="K38" s="445"/>
      <c r="L38" s="445"/>
      <c r="M38" s="445"/>
      <c r="N38" s="445"/>
      <c r="O38" s="445"/>
      <c r="P38" s="442"/>
    </row>
    <row r="39" spans="1:16" s="25" customFormat="1" ht="22.8" customHeight="1">
      <c r="A39" s="263">
        <v>754</v>
      </c>
      <c r="B39" s="48"/>
      <c r="C39" s="52" t="s">
        <v>126</v>
      </c>
      <c r="D39" s="55">
        <f>SUM(D40:D40)</f>
        <v>371207</v>
      </c>
      <c r="E39" s="70">
        <f>SUM(E40:E40)</f>
        <v>371207</v>
      </c>
      <c r="F39" s="70">
        <f>SUM(F40:F40)</f>
        <v>350907</v>
      </c>
      <c r="G39" s="70">
        <f t="shared" ref="G39" si="2">SUM(G40:G40)</f>
        <v>104593</v>
      </c>
      <c r="H39" s="70">
        <f>SUM(H40:H40)</f>
        <v>246314</v>
      </c>
      <c r="I39" s="70"/>
      <c r="J39" s="70">
        <f>SUM(J40:J40)</f>
        <v>20300</v>
      </c>
      <c r="K39" s="54"/>
      <c r="L39" s="54"/>
      <c r="M39" s="54"/>
      <c r="N39" s="70"/>
      <c r="O39" s="70"/>
      <c r="P39" s="54"/>
    </row>
    <row r="40" spans="1:16" s="25" customFormat="1" ht="15" customHeight="1">
      <c r="A40" s="263"/>
      <c r="B40" s="87">
        <v>75412</v>
      </c>
      <c r="C40" s="10" t="s">
        <v>125</v>
      </c>
      <c r="D40" s="36">
        <f>E40+N40</f>
        <v>371207</v>
      </c>
      <c r="E40" s="35">
        <f>F40+I40+J40</f>
        <v>371207</v>
      </c>
      <c r="F40" s="63">
        <f>G40+H40</f>
        <v>350907</v>
      </c>
      <c r="G40" s="84">
        <v>104593</v>
      </c>
      <c r="H40" s="40">
        <v>246314</v>
      </c>
      <c r="I40" s="83"/>
      <c r="J40" s="90">
        <v>20300</v>
      </c>
      <c r="K40" s="32"/>
      <c r="L40" s="32"/>
      <c r="M40" s="32"/>
      <c r="N40" s="43"/>
      <c r="O40" s="39"/>
      <c r="P40" s="32"/>
    </row>
    <row r="41" spans="1:16" s="25" customFormat="1" ht="15" customHeight="1">
      <c r="A41" s="265">
        <v>757</v>
      </c>
      <c r="B41" s="81"/>
      <c r="C41" s="279" t="s">
        <v>124</v>
      </c>
      <c r="D41" s="46">
        <f>D42</f>
        <v>40000</v>
      </c>
      <c r="E41" s="70">
        <f>E42</f>
        <v>40000</v>
      </c>
      <c r="F41" s="70"/>
      <c r="G41" s="70"/>
      <c r="H41" s="70"/>
      <c r="I41" s="70"/>
      <c r="J41" s="70"/>
      <c r="K41" s="54"/>
      <c r="L41" s="54"/>
      <c r="M41" s="70">
        <f>M42</f>
        <v>40000</v>
      </c>
      <c r="N41" s="54"/>
      <c r="O41" s="54"/>
      <c r="P41" s="54"/>
    </row>
    <row r="42" spans="1:16" s="25" customFormat="1" ht="31.8" customHeight="1">
      <c r="A42" s="264"/>
      <c r="B42" s="41">
        <v>75702</v>
      </c>
      <c r="C42" s="57" t="s">
        <v>123</v>
      </c>
      <c r="D42" s="56">
        <v>40000</v>
      </c>
      <c r="E42" s="35">
        <f>F42+I42+J42+M42</f>
        <v>40000</v>
      </c>
      <c r="F42" s="85"/>
      <c r="G42" s="31"/>
      <c r="H42" s="31"/>
      <c r="I42" s="31"/>
      <c r="J42" s="31"/>
      <c r="K42" s="32"/>
      <c r="L42" s="32"/>
      <c r="M42" s="40">
        <v>40000</v>
      </c>
      <c r="N42" s="32"/>
      <c r="O42" s="32"/>
      <c r="P42" s="32"/>
    </row>
    <row r="43" spans="1:16" s="26" customFormat="1" ht="15" customHeight="1">
      <c r="A43" s="265">
        <v>758</v>
      </c>
      <c r="B43" s="81"/>
      <c r="C43" s="80" t="s">
        <v>37</v>
      </c>
      <c r="D43" s="46">
        <f t="shared" ref="D43:H43" si="3">D44+D45</f>
        <v>154800</v>
      </c>
      <c r="E43" s="46">
        <f t="shared" si="3"/>
        <v>154800</v>
      </c>
      <c r="F43" s="46">
        <f t="shared" si="3"/>
        <v>154800</v>
      </c>
      <c r="G43" s="46"/>
      <c r="H43" s="46">
        <f t="shared" si="3"/>
        <v>154800</v>
      </c>
      <c r="I43" s="44"/>
      <c r="J43" s="44"/>
      <c r="K43" s="54"/>
      <c r="L43" s="54"/>
      <c r="M43" s="54"/>
      <c r="N43" s="54"/>
      <c r="O43" s="54"/>
      <c r="P43" s="54"/>
    </row>
    <row r="44" spans="1:16" s="25" customFormat="1" ht="15" customHeight="1">
      <c r="A44" s="263"/>
      <c r="B44" s="37">
        <v>75814</v>
      </c>
      <c r="C44" s="10" t="s">
        <v>33</v>
      </c>
      <c r="D44" s="36">
        <v>4800</v>
      </c>
      <c r="E44" s="35">
        <f>F44+I44+J44</f>
        <v>4800</v>
      </c>
      <c r="F44" s="63">
        <f>G44+H44</f>
        <v>4800</v>
      </c>
      <c r="G44" s="84"/>
      <c r="H44" s="40">
        <v>4800</v>
      </c>
      <c r="I44" s="83"/>
      <c r="J44" s="39"/>
      <c r="K44" s="32"/>
      <c r="L44" s="32"/>
      <c r="M44" s="32"/>
      <c r="N44" s="32"/>
      <c r="O44" s="32"/>
      <c r="P44" s="32"/>
    </row>
    <row r="45" spans="1:16" s="25" customFormat="1" ht="15" customHeight="1">
      <c r="A45" s="263"/>
      <c r="B45" s="37">
        <v>75818</v>
      </c>
      <c r="C45" s="10" t="s">
        <v>122</v>
      </c>
      <c r="D45" s="36">
        <v>150000</v>
      </c>
      <c r="E45" s="35">
        <f>F45+I45+J45</f>
        <v>150000</v>
      </c>
      <c r="F45" s="63">
        <f>G45+H45</f>
        <v>150000</v>
      </c>
      <c r="G45" s="82"/>
      <c r="H45" s="40">
        <v>150000</v>
      </c>
      <c r="I45" s="40"/>
      <c r="J45" s="82"/>
      <c r="K45" s="32"/>
      <c r="L45" s="32"/>
      <c r="M45" s="32"/>
      <c r="N45" s="32"/>
      <c r="O45" s="32"/>
      <c r="P45" s="32"/>
    </row>
    <row r="46" spans="1:16" s="26" customFormat="1" ht="15" customHeight="1">
      <c r="A46" s="265">
        <v>801</v>
      </c>
      <c r="B46" s="81"/>
      <c r="C46" s="80" t="s">
        <v>32</v>
      </c>
      <c r="D46" s="55">
        <f t="shared" ref="D46:H46" si="4">SUM(D47:D56)</f>
        <v>8943800</v>
      </c>
      <c r="E46" s="70">
        <f t="shared" si="4"/>
        <v>7588800</v>
      </c>
      <c r="F46" s="70">
        <f t="shared" si="4"/>
        <v>7271890</v>
      </c>
      <c r="G46" s="70">
        <f t="shared" si="4"/>
        <v>5481240</v>
      </c>
      <c r="H46" s="70">
        <f t="shared" si="4"/>
        <v>1790650</v>
      </c>
      <c r="I46" s="70"/>
      <c r="J46" s="70">
        <f>SUM(J47:J56)</f>
        <v>316910</v>
      </c>
      <c r="K46" s="70"/>
      <c r="L46" s="54"/>
      <c r="M46" s="54"/>
      <c r="N46" s="70">
        <f>SUM(N47:N56)</f>
        <v>1355000</v>
      </c>
      <c r="O46" s="70">
        <f>SUM(O47:O56)</f>
        <v>1355000</v>
      </c>
      <c r="P46" s="70"/>
    </row>
    <row r="47" spans="1:16" s="25" customFormat="1" ht="15" customHeight="1">
      <c r="A47" s="263"/>
      <c r="B47" s="37">
        <v>80101</v>
      </c>
      <c r="C47" s="10" t="s">
        <v>31</v>
      </c>
      <c r="D47" s="36">
        <f t="shared" ref="D47:D51" si="5">E47+N47</f>
        <v>5282357</v>
      </c>
      <c r="E47" s="35">
        <f>F47+I47+J47</f>
        <v>3927357</v>
      </c>
      <c r="F47" s="63">
        <f t="shared" ref="F47:F56" si="6">G47+H47</f>
        <v>3756117</v>
      </c>
      <c r="G47" s="78">
        <v>3002050</v>
      </c>
      <c r="H47" s="33">
        <v>754067</v>
      </c>
      <c r="I47" s="79"/>
      <c r="J47" s="30">
        <v>171240</v>
      </c>
      <c r="K47" s="32"/>
      <c r="L47" s="32"/>
      <c r="M47" s="32"/>
      <c r="N47" s="43">
        <f>O47</f>
        <v>1355000</v>
      </c>
      <c r="O47" s="30">
        <v>1355000</v>
      </c>
      <c r="P47" s="32"/>
    </row>
    <row r="48" spans="1:16" s="25" customFormat="1" ht="20.399999999999999">
      <c r="A48" s="263"/>
      <c r="B48" s="37">
        <v>80103</v>
      </c>
      <c r="C48" s="10" t="s">
        <v>121</v>
      </c>
      <c r="D48" s="36">
        <f t="shared" si="5"/>
        <v>273090</v>
      </c>
      <c r="E48" s="35">
        <f>F48+I48+J48</f>
        <v>273090</v>
      </c>
      <c r="F48" s="63">
        <f t="shared" si="6"/>
        <v>255920</v>
      </c>
      <c r="G48" s="78">
        <v>232400</v>
      </c>
      <c r="H48" s="33">
        <v>23520</v>
      </c>
      <c r="I48" s="79"/>
      <c r="J48" s="30">
        <v>17170</v>
      </c>
      <c r="K48" s="32"/>
      <c r="L48" s="32"/>
      <c r="M48" s="32"/>
      <c r="N48" s="31"/>
      <c r="O48" s="31"/>
      <c r="P48" s="32"/>
    </row>
    <row r="49" spans="1:16" s="25" customFormat="1" ht="15" customHeight="1">
      <c r="A49" s="263"/>
      <c r="B49" s="37">
        <v>80104</v>
      </c>
      <c r="C49" s="10" t="s">
        <v>29</v>
      </c>
      <c r="D49" s="36">
        <f t="shared" si="5"/>
        <v>407443</v>
      </c>
      <c r="E49" s="35">
        <f>F49+I49+J49+K49</f>
        <v>407443</v>
      </c>
      <c r="F49" s="63">
        <f t="shared" si="6"/>
        <v>394043</v>
      </c>
      <c r="G49" s="78">
        <v>253050</v>
      </c>
      <c r="H49" s="33">
        <v>140993</v>
      </c>
      <c r="I49" s="79"/>
      <c r="J49" s="30">
        <v>13400</v>
      </c>
      <c r="K49" s="30"/>
      <c r="L49" s="32"/>
      <c r="M49" s="32"/>
      <c r="N49" s="43"/>
      <c r="O49" s="39"/>
      <c r="P49" s="32"/>
    </row>
    <row r="50" spans="1:16" s="25" customFormat="1" ht="15" customHeight="1">
      <c r="A50" s="263"/>
      <c r="B50" s="37">
        <v>80106</v>
      </c>
      <c r="C50" s="10" t="s">
        <v>28</v>
      </c>
      <c r="D50" s="36">
        <f t="shared" si="5"/>
        <v>262176</v>
      </c>
      <c r="E50" s="35">
        <f>F50+I50+J50+K50</f>
        <v>262176</v>
      </c>
      <c r="F50" s="63">
        <f t="shared" si="6"/>
        <v>248176</v>
      </c>
      <c r="G50" s="78">
        <v>230620</v>
      </c>
      <c r="H50" s="33">
        <v>17556</v>
      </c>
      <c r="I50" s="79"/>
      <c r="J50" s="30">
        <v>14000</v>
      </c>
      <c r="K50" s="30"/>
      <c r="L50" s="32"/>
      <c r="M50" s="32"/>
      <c r="N50" s="43"/>
      <c r="O50" s="30"/>
      <c r="P50" s="50"/>
    </row>
    <row r="51" spans="1:16" s="25" customFormat="1" ht="15" customHeight="1">
      <c r="A51" s="263"/>
      <c r="B51" s="37">
        <v>80110</v>
      </c>
      <c r="C51" s="10" t="s">
        <v>120</v>
      </c>
      <c r="D51" s="36">
        <f t="shared" si="5"/>
        <v>1908448</v>
      </c>
      <c r="E51" s="35">
        <f>F51+I51+J51</f>
        <v>1908448</v>
      </c>
      <c r="F51" s="63">
        <f t="shared" si="6"/>
        <v>1807348</v>
      </c>
      <c r="G51" s="78">
        <v>1530628</v>
      </c>
      <c r="H51" s="33">
        <v>276720</v>
      </c>
      <c r="I51" s="79"/>
      <c r="J51" s="30">
        <v>101100</v>
      </c>
      <c r="K51" s="32"/>
      <c r="L51" s="32"/>
      <c r="M51" s="32"/>
      <c r="N51" s="43"/>
      <c r="O51" s="30"/>
      <c r="P51" s="32"/>
    </row>
    <row r="52" spans="1:16" s="25" customFormat="1" ht="15" customHeight="1">
      <c r="A52" s="263"/>
      <c r="B52" s="37">
        <v>80113</v>
      </c>
      <c r="C52" s="10" t="s">
        <v>119</v>
      </c>
      <c r="D52" s="36">
        <f t="shared" ref="D52:D56" si="7">E52</f>
        <v>400000</v>
      </c>
      <c r="E52" s="35">
        <f>F52+I52+J52</f>
        <v>400000</v>
      </c>
      <c r="F52" s="34">
        <f t="shared" si="6"/>
        <v>400000</v>
      </c>
      <c r="G52" s="31"/>
      <c r="H52" s="33">
        <v>400000</v>
      </c>
      <c r="I52" s="31"/>
      <c r="J52" s="31"/>
      <c r="K52" s="32"/>
      <c r="L52" s="32"/>
      <c r="M52" s="32"/>
      <c r="N52" s="32"/>
      <c r="O52" s="32"/>
      <c r="P52" s="32"/>
    </row>
    <row r="53" spans="1:16" s="25" customFormat="1" ht="15" customHeight="1">
      <c r="A53" s="263"/>
      <c r="B53" s="37">
        <v>80146</v>
      </c>
      <c r="C53" s="10" t="s">
        <v>118</v>
      </c>
      <c r="D53" s="36">
        <f t="shared" si="7"/>
        <v>34035</v>
      </c>
      <c r="E53" s="35">
        <f>F53+I53+J53</f>
        <v>34035</v>
      </c>
      <c r="F53" s="34">
        <f t="shared" si="6"/>
        <v>34035</v>
      </c>
      <c r="G53" s="31"/>
      <c r="H53" s="33">
        <v>34035</v>
      </c>
      <c r="I53" s="31"/>
      <c r="J53" s="31"/>
      <c r="K53" s="32"/>
      <c r="L53" s="32"/>
      <c r="M53" s="32"/>
      <c r="N53" s="32"/>
      <c r="O53" s="32"/>
      <c r="P53" s="32"/>
    </row>
    <row r="54" spans="1:16" s="25" customFormat="1" ht="15" customHeight="1">
      <c r="A54" s="263"/>
      <c r="B54" s="37">
        <v>80148</v>
      </c>
      <c r="C54" s="10" t="s">
        <v>27</v>
      </c>
      <c r="D54" s="36">
        <f t="shared" ref="D54" si="8">E54</f>
        <v>229146</v>
      </c>
      <c r="E54" s="35">
        <f>F54+I54+J54</f>
        <v>229146</v>
      </c>
      <c r="F54" s="34">
        <f t="shared" ref="F54" si="9">G54+H54</f>
        <v>229146</v>
      </c>
      <c r="G54" s="78">
        <v>120590</v>
      </c>
      <c r="H54" s="33">
        <v>108556</v>
      </c>
      <c r="I54" s="31"/>
      <c r="J54" s="31"/>
      <c r="K54" s="32"/>
      <c r="L54" s="32"/>
      <c r="M54" s="32"/>
      <c r="N54" s="32"/>
      <c r="O54" s="32"/>
      <c r="P54" s="32"/>
    </row>
    <row r="55" spans="1:16" s="25" customFormat="1" ht="61.2">
      <c r="A55" s="263"/>
      <c r="B55" s="37">
        <v>80150</v>
      </c>
      <c r="C55" s="10" t="s">
        <v>382</v>
      </c>
      <c r="D55" s="36">
        <f t="shared" si="7"/>
        <v>111902</v>
      </c>
      <c r="E55" s="35">
        <f>F55+I55+J55</f>
        <v>111902</v>
      </c>
      <c r="F55" s="34">
        <f t="shared" si="6"/>
        <v>111902</v>
      </c>
      <c r="G55" s="78">
        <v>111902</v>
      </c>
      <c r="H55" s="33"/>
      <c r="I55" s="31"/>
      <c r="J55" s="31"/>
      <c r="K55" s="32"/>
      <c r="L55" s="32"/>
      <c r="M55" s="32"/>
      <c r="N55" s="32"/>
      <c r="O55" s="32"/>
      <c r="P55" s="32"/>
    </row>
    <row r="56" spans="1:16" s="25" customFormat="1" ht="15" customHeight="1">
      <c r="A56" s="263"/>
      <c r="B56" s="37">
        <v>80195</v>
      </c>
      <c r="C56" s="10" t="s">
        <v>5</v>
      </c>
      <c r="D56" s="36">
        <f t="shared" si="7"/>
        <v>35203</v>
      </c>
      <c r="E56" s="35">
        <f>F56+I56+J56+K56</f>
        <v>35203</v>
      </c>
      <c r="F56" s="34">
        <f t="shared" si="6"/>
        <v>35203</v>
      </c>
      <c r="G56" s="31"/>
      <c r="H56" s="33">
        <v>35203</v>
      </c>
      <c r="I56" s="31"/>
      <c r="J56" s="31"/>
      <c r="K56" s="30"/>
      <c r="L56" s="32"/>
      <c r="M56" s="32"/>
      <c r="N56" s="32"/>
      <c r="O56" s="32"/>
      <c r="P56" s="32"/>
    </row>
    <row r="57" spans="1:16" s="25" customFormat="1" ht="15" customHeight="1">
      <c r="A57" s="263">
        <v>851</v>
      </c>
      <c r="B57" s="81"/>
      <c r="C57" s="11" t="s">
        <v>117</v>
      </c>
      <c r="D57" s="55">
        <f t="shared" ref="D57:H57" si="10">+D58+D59+D60</f>
        <v>150000</v>
      </c>
      <c r="E57" s="55">
        <f t="shared" si="10"/>
        <v>100000</v>
      </c>
      <c r="F57" s="55">
        <f t="shared" si="10"/>
        <v>100000</v>
      </c>
      <c r="G57" s="55">
        <f t="shared" si="10"/>
        <v>21000</v>
      </c>
      <c r="H57" s="55">
        <f t="shared" si="10"/>
        <v>79000</v>
      </c>
      <c r="I57" s="70"/>
      <c r="J57" s="70"/>
      <c r="K57" s="54"/>
      <c r="L57" s="54"/>
      <c r="M57" s="54"/>
      <c r="N57" s="70">
        <f>SUM(N58:N68)</f>
        <v>50000</v>
      </c>
      <c r="O57" s="70">
        <f>SUM(O58:O68)</f>
        <v>50000</v>
      </c>
      <c r="P57" s="54"/>
    </row>
    <row r="58" spans="1:16" s="25" customFormat="1" ht="15" customHeight="1">
      <c r="A58" s="263"/>
      <c r="B58" s="37">
        <v>85121</v>
      </c>
      <c r="C58" s="10" t="s">
        <v>116</v>
      </c>
      <c r="D58" s="76">
        <f>E58+N58</f>
        <v>50000</v>
      </c>
      <c r="E58" s="75"/>
      <c r="F58" s="74"/>
      <c r="G58" s="55"/>
      <c r="H58" s="77"/>
      <c r="I58" s="70"/>
      <c r="J58" s="70"/>
      <c r="K58" s="54"/>
      <c r="L58" s="54"/>
      <c r="M58" s="54"/>
      <c r="N58" s="43">
        <f>O58</f>
        <v>50000</v>
      </c>
      <c r="O58" s="30">
        <v>50000</v>
      </c>
      <c r="P58" s="54"/>
    </row>
    <row r="59" spans="1:16" s="25" customFormat="1" ht="15" customHeight="1">
      <c r="A59" s="263"/>
      <c r="B59" s="37">
        <v>85153</v>
      </c>
      <c r="C59" s="10" t="s">
        <v>115</v>
      </c>
      <c r="D59" s="76">
        <f>E59</f>
        <v>10000</v>
      </c>
      <c r="E59" s="75">
        <f>F59+I59+J59</f>
        <v>10000</v>
      </c>
      <c r="F59" s="74">
        <f>G59+H59</f>
        <v>10000</v>
      </c>
      <c r="G59" s="31"/>
      <c r="H59" s="33">
        <v>10000</v>
      </c>
      <c r="I59" s="31"/>
      <c r="J59" s="31"/>
      <c r="K59" s="32"/>
      <c r="L59" s="32"/>
      <c r="M59" s="32"/>
      <c r="N59" s="32"/>
      <c r="O59" s="32"/>
      <c r="P59" s="32"/>
    </row>
    <row r="60" spans="1:16" s="26" customFormat="1" ht="15" customHeight="1">
      <c r="A60" s="265"/>
      <c r="B60" s="73">
        <v>85154</v>
      </c>
      <c r="C60" s="10" t="s">
        <v>114</v>
      </c>
      <c r="D60" s="36">
        <v>90000</v>
      </c>
      <c r="E60" s="35">
        <f>F60+I60+J60</f>
        <v>90000</v>
      </c>
      <c r="F60" s="63">
        <f>G60+H60</f>
        <v>90000</v>
      </c>
      <c r="G60" s="33">
        <v>21000</v>
      </c>
      <c r="H60" s="33">
        <v>69000</v>
      </c>
      <c r="I60" s="31"/>
      <c r="J60" s="63"/>
      <c r="K60" s="32"/>
      <c r="L60" s="32"/>
      <c r="M60" s="32"/>
      <c r="N60" s="32"/>
      <c r="O60" s="32"/>
      <c r="P60" s="32"/>
    </row>
    <row r="61" spans="1:16" s="25" customFormat="1" ht="15" customHeight="1">
      <c r="A61" s="38">
        <v>852</v>
      </c>
      <c r="B61" s="81"/>
      <c r="C61" s="80" t="s">
        <v>25</v>
      </c>
      <c r="D61" s="70">
        <f>SUM(D62:D77)</f>
        <v>2262000</v>
      </c>
      <c r="E61" s="70">
        <f>SUM(E62:E77)</f>
        <v>2262000</v>
      </c>
      <c r="F61" s="70">
        <f>SUM(F62:F77)</f>
        <v>713994</v>
      </c>
      <c r="G61" s="70">
        <f>SUM(G62:G77)</f>
        <v>525510</v>
      </c>
      <c r="H61" s="70">
        <f>SUM(H62:H77)</f>
        <v>188484</v>
      </c>
      <c r="I61" s="70"/>
      <c r="J61" s="70">
        <f>SUM(J62:J77)</f>
        <v>1548006</v>
      </c>
      <c r="K61" s="70"/>
      <c r="L61" s="54"/>
      <c r="M61" s="54"/>
      <c r="N61" s="54"/>
      <c r="O61" s="54"/>
      <c r="P61" s="54"/>
    </row>
    <row r="62" spans="1:16" s="25" customFormat="1" ht="15" customHeight="1">
      <c r="A62" s="38"/>
      <c r="B62" s="73">
        <v>85204</v>
      </c>
      <c r="C62" s="280" t="s">
        <v>367</v>
      </c>
      <c r="D62" s="36">
        <f t="shared" ref="D62:D63" si="11">E62</f>
        <v>5000</v>
      </c>
      <c r="E62" s="35">
        <f>F62+I62+J62</f>
        <v>5000</v>
      </c>
      <c r="F62" s="63">
        <f>G62+H62</f>
        <v>5000</v>
      </c>
      <c r="G62" s="72"/>
      <c r="H62" s="35">
        <v>5000</v>
      </c>
      <c r="I62" s="70"/>
      <c r="J62" s="71"/>
      <c r="K62" s="70"/>
      <c r="L62" s="54"/>
      <c r="M62" s="54"/>
      <c r="N62" s="54"/>
      <c r="O62" s="54"/>
      <c r="P62" s="54"/>
    </row>
    <row r="63" spans="1:16" s="25" customFormat="1" ht="15" customHeight="1">
      <c r="A63" s="38"/>
      <c r="B63" s="73">
        <v>85206</v>
      </c>
      <c r="C63" s="280" t="s">
        <v>113</v>
      </c>
      <c r="D63" s="36">
        <f t="shared" si="11"/>
        <v>6000</v>
      </c>
      <c r="E63" s="35">
        <f>F63+I63+J63</f>
        <v>6000</v>
      </c>
      <c r="F63" s="63">
        <f>G63+H63</f>
        <v>6000</v>
      </c>
      <c r="G63" s="72">
        <v>6000</v>
      </c>
      <c r="H63" s="70"/>
      <c r="I63" s="70"/>
      <c r="J63" s="71"/>
      <c r="K63" s="70"/>
      <c r="L63" s="54"/>
      <c r="M63" s="54"/>
      <c r="N63" s="54"/>
      <c r="O63" s="54"/>
      <c r="P63" s="54"/>
    </row>
    <row r="64" spans="1:16" s="25" customFormat="1" ht="13.8" customHeight="1">
      <c r="A64" s="446" t="s">
        <v>111</v>
      </c>
      <c r="B64" s="446" t="s">
        <v>110</v>
      </c>
      <c r="C64" s="446" t="s">
        <v>109</v>
      </c>
      <c r="D64" s="450" t="s">
        <v>108</v>
      </c>
      <c r="E64" s="453" t="s">
        <v>107</v>
      </c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5"/>
    </row>
    <row r="65" spans="1:16" s="25" customFormat="1" ht="10.8" customHeight="1">
      <c r="A65" s="447"/>
      <c r="B65" s="447"/>
      <c r="C65" s="447"/>
      <c r="D65" s="451"/>
      <c r="E65" s="456" t="s">
        <v>106</v>
      </c>
      <c r="F65" s="458" t="s">
        <v>77</v>
      </c>
      <c r="G65" s="459"/>
      <c r="H65" s="459"/>
      <c r="I65" s="459"/>
      <c r="J65" s="459"/>
      <c r="K65" s="459"/>
      <c r="L65" s="459"/>
      <c r="M65" s="456"/>
      <c r="N65" s="444" t="s">
        <v>105</v>
      </c>
      <c r="O65" s="463" t="s">
        <v>77</v>
      </c>
      <c r="P65" s="464"/>
    </row>
    <row r="66" spans="1:16" s="25" customFormat="1" ht="10.8" customHeight="1">
      <c r="A66" s="447"/>
      <c r="B66" s="447"/>
      <c r="C66" s="447"/>
      <c r="D66" s="451"/>
      <c r="E66" s="456"/>
      <c r="F66" s="460"/>
      <c r="G66" s="461"/>
      <c r="H66" s="461"/>
      <c r="I66" s="461"/>
      <c r="J66" s="461"/>
      <c r="K66" s="461"/>
      <c r="L66" s="461"/>
      <c r="M66" s="462"/>
      <c r="N66" s="444"/>
      <c r="O66" s="443" t="s">
        <v>104</v>
      </c>
      <c r="P66" s="441" t="s">
        <v>103</v>
      </c>
    </row>
    <row r="67" spans="1:16" s="25" customFormat="1" ht="10.8" customHeight="1">
      <c r="A67" s="447"/>
      <c r="B67" s="447"/>
      <c r="C67" s="447"/>
      <c r="D67" s="451"/>
      <c r="E67" s="456"/>
      <c r="F67" s="443" t="s">
        <v>102</v>
      </c>
      <c r="G67" s="466" t="s">
        <v>77</v>
      </c>
      <c r="H67" s="467"/>
      <c r="I67" s="443" t="s">
        <v>101</v>
      </c>
      <c r="J67" s="443" t="s">
        <v>100</v>
      </c>
      <c r="K67" s="443" t="s">
        <v>99</v>
      </c>
      <c r="L67" s="443" t="s">
        <v>98</v>
      </c>
      <c r="M67" s="443" t="s">
        <v>97</v>
      </c>
      <c r="N67" s="444"/>
      <c r="O67" s="444"/>
      <c r="P67" s="465"/>
    </row>
    <row r="68" spans="1:16" s="25" customFormat="1" ht="10.8" customHeight="1">
      <c r="A68" s="447"/>
      <c r="B68" s="447"/>
      <c r="C68" s="447"/>
      <c r="D68" s="451"/>
      <c r="E68" s="456"/>
      <c r="F68" s="444"/>
      <c r="G68" s="460"/>
      <c r="H68" s="462"/>
      <c r="I68" s="444"/>
      <c r="J68" s="444"/>
      <c r="K68" s="444"/>
      <c r="L68" s="444"/>
      <c r="M68" s="444"/>
      <c r="N68" s="444"/>
      <c r="O68" s="444"/>
      <c r="P68" s="441" t="s">
        <v>96</v>
      </c>
    </row>
    <row r="69" spans="1:16" s="25" customFormat="1" ht="66" customHeight="1">
      <c r="A69" s="448"/>
      <c r="B69" s="448"/>
      <c r="C69" s="448"/>
      <c r="D69" s="452"/>
      <c r="E69" s="457"/>
      <c r="F69" s="445"/>
      <c r="G69" s="61" t="s">
        <v>95</v>
      </c>
      <c r="H69" s="61" t="s">
        <v>94</v>
      </c>
      <c r="I69" s="445"/>
      <c r="J69" s="445"/>
      <c r="K69" s="445"/>
      <c r="L69" s="445"/>
      <c r="M69" s="445"/>
      <c r="N69" s="445"/>
      <c r="O69" s="445"/>
      <c r="P69" s="442"/>
    </row>
    <row r="70" spans="1:16" s="25" customFormat="1" ht="45" customHeight="1">
      <c r="A70" s="42"/>
      <c r="B70" s="64">
        <v>85212</v>
      </c>
      <c r="C70" s="10" t="s">
        <v>24</v>
      </c>
      <c r="D70" s="36">
        <f t="shared" ref="D70" si="12">E70</f>
        <v>1320000</v>
      </c>
      <c r="E70" s="35">
        <f>F70+I70+J70</f>
        <v>1320000</v>
      </c>
      <c r="F70" s="63">
        <f>G70+H70</f>
        <v>73494</v>
      </c>
      <c r="G70" s="402">
        <v>72400</v>
      </c>
      <c r="H70" s="33">
        <v>1094</v>
      </c>
      <c r="I70" s="31"/>
      <c r="J70" s="403">
        <v>1246506</v>
      </c>
      <c r="K70" s="32"/>
      <c r="L70" s="32"/>
      <c r="M70" s="32"/>
      <c r="N70" s="32"/>
      <c r="O70" s="32"/>
      <c r="P70" s="32"/>
    </row>
    <row r="71" spans="1:16" s="25" customFormat="1" ht="60" customHeight="1">
      <c r="A71" s="42"/>
      <c r="B71" s="64">
        <v>85213</v>
      </c>
      <c r="C71" s="57" t="s">
        <v>112</v>
      </c>
      <c r="D71" s="56">
        <f t="shared" ref="D71" si="13">E71</f>
        <v>17400</v>
      </c>
      <c r="E71" s="35">
        <f>F71+I71+J71</f>
        <v>17400</v>
      </c>
      <c r="F71" s="63">
        <f>G71+H71</f>
        <v>17400</v>
      </c>
      <c r="G71" s="62"/>
      <c r="H71" s="33">
        <v>17400</v>
      </c>
      <c r="I71" s="31"/>
      <c r="J71" s="31"/>
      <c r="K71" s="32"/>
      <c r="L71" s="32"/>
      <c r="M71" s="32"/>
      <c r="N71" s="32"/>
      <c r="O71" s="32"/>
      <c r="P71" s="32"/>
    </row>
    <row r="72" spans="1:16" s="25" customFormat="1" ht="19.95" customHeight="1">
      <c r="A72" s="42"/>
      <c r="B72" s="41">
        <v>85214</v>
      </c>
      <c r="C72" s="57" t="s">
        <v>93</v>
      </c>
      <c r="D72" s="56">
        <f t="shared" ref="D72:D77" si="14">E72</f>
        <v>189100</v>
      </c>
      <c r="E72" s="35">
        <f>F72+I72+J72+K72</f>
        <v>189100</v>
      </c>
      <c r="F72" s="34">
        <f>G72+H72</f>
        <v>100000</v>
      </c>
      <c r="G72" s="31"/>
      <c r="H72" s="33">
        <v>100000</v>
      </c>
      <c r="I72" s="31"/>
      <c r="J72" s="30">
        <v>89100</v>
      </c>
      <c r="K72" s="30"/>
      <c r="L72" s="32"/>
      <c r="M72" s="32"/>
      <c r="N72" s="32"/>
      <c r="O72" s="32"/>
      <c r="P72" s="32"/>
    </row>
    <row r="73" spans="1:16" s="25" customFormat="1" ht="13.95" customHeight="1">
      <c r="A73" s="42"/>
      <c r="B73" s="37">
        <v>85215</v>
      </c>
      <c r="C73" s="10" t="s">
        <v>92</v>
      </c>
      <c r="D73" s="36">
        <f t="shared" si="14"/>
        <v>4800</v>
      </c>
      <c r="E73" s="35">
        <f>F73+I73+J73</f>
        <v>4800</v>
      </c>
      <c r="F73" s="34"/>
      <c r="G73" s="31"/>
      <c r="H73" s="31"/>
      <c r="I73" s="31"/>
      <c r="J73" s="39">
        <v>4800</v>
      </c>
      <c r="K73" s="32"/>
      <c r="L73" s="32"/>
      <c r="M73" s="32"/>
      <c r="N73" s="32"/>
      <c r="O73" s="32"/>
      <c r="P73" s="32"/>
    </row>
    <row r="74" spans="1:16" s="25" customFormat="1" ht="13.95" customHeight="1">
      <c r="A74" s="42"/>
      <c r="B74" s="37">
        <v>85216</v>
      </c>
      <c r="C74" s="10" t="s">
        <v>17</v>
      </c>
      <c r="D74" s="36">
        <f t="shared" si="14"/>
        <v>131600</v>
      </c>
      <c r="E74" s="35">
        <f>F74+I74+J74</f>
        <v>131600</v>
      </c>
      <c r="F74" s="34"/>
      <c r="G74" s="31"/>
      <c r="H74" s="31"/>
      <c r="I74" s="31"/>
      <c r="J74" s="39">
        <v>131600</v>
      </c>
      <c r="K74" s="32"/>
      <c r="L74" s="32"/>
      <c r="M74" s="32"/>
      <c r="N74" s="32"/>
      <c r="O74" s="32"/>
      <c r="P74" s="32"/>
    </row>
    <row r="75" spans="1:16" s="25" customFormat="1" ht="13.95" customHeight="1">
      <c r="A75" s="42"/>
      <c r="B75" s="37">
        <v>85219</v>
      </c>
      <c r="C75" s="10" t="s">
        <v>91</v>
      </c>
      <c r="D75" s="36">
        <f t="shared" si="14"/>
        <v>505634</v>
      </c>
      <c r="E75" s="35">
        <f>F75+I75+J75</f>
        <v>505634</v>
      </c>
      <c r="F75" s="34">
        <f>G75+H75</f>
        <v>504634</v>
      </c>
      <c r="G75" s="51">
        <v>439644</v>
      </c>
      <c r="H75" s="33">
        <v>64990</v>
      </c>
      <c r="I75" s="31"/>
      <c r="J75" s="30">
        <v>1000</v>
      </c>
      <c r="K75" s="32"/>
      <c r="L75" s="32"/>
      <c r="M75" s="32"/>
      <c r="N75" s="32"/>
      <c r="O75" s="32"/>
      <c r="P75" s="32"/>
    </row>
    <row r="76" spans="1:16" s="25" customFormat="1" ht="20.399999999999999">
      <c r="A76" s="42"/>
      <c r="B76" s="41">
        <v>85228</v>
      </c>
      <c r="C76" s="10" t="s">
        <v>90</v>
      </c>
      <c r="D76" s="36">
        <f t="shared" si="14"/>
        <v>7466</v>
      </c>
      <c r="E76" s="35">
        <f>F76+I76+J76</f>
        <v>7466</v>
      </c>
      <c r="F76" s="34">
        <f>G76+H76</f>
        <v>7466</v>
      </c>
      <c r="G76" s="51">
        <v>7466</v>
      </c>
      <c r="H76" s="33"/>
      <c r="I76" s="31"/>
      <c r="J76" s="30"/>
      <c r="K76" s="32"/>
      <c r="L76" s="32"/>
      <c r="M76" s="32"/>
      <c r="N76" s="32"/>
      <c r="O76" s="32"/>
      <c r="P76" s="32"/>
    </row>
    <row r="77" spans="1:16" s="25" customFormat="1" ht="13.95" customHeight="1">
      <c r="A77" s="42"/>
      <c r="B77" s="37">
        <v>85295</v>
      </c>
      <c r="C77" s="10" t="s">
        <v>5</v>
      </c>
      <c r="D77" s="36">
        <f t="shared" si="14"/>
        <v>75000</v>
      </c>
      <c r="E77" s="35">
        <f>F77+I77+J77</f>
        <v>75000</v>
      </c>
      <c r="F77" s="34"/>
      <c r="G77" s="53"/>
      <c r="H77" s="31"/>
      <c r="I77" s="31"/>
      <c r="J77" s="39">
        <v>75000</v>
      </c>
      <c r="K77" s="32"/>
      <c r="L77" s="32"/>
      <c r="M77" s="32"/>
      <c r="N77" s="32"/>
      <c r="O77" s="32"/>
      <c r="P77" s="32"/>
    </row>
    <row r="78" spans="1:16" s="25" customFormat="1" ht="15" customHeight="1">
      <c r="A78" s="42">
        <v>854</v>
      </c>
      <c r="B78" s="48"/>
      <c r="C78" s="80" t="s">
        <v>89</v>
      </c>
      <c r="D78" s="55">
        <f>D79</f>
        <v>124200</v>
      </c>
      <c r="E78" s="55">
        <f>E79</f>
        <v>124200</v>
      </c>
      <c r="F78" s="55">
        <f>F79</f>
        <v>117500</v>
      </c>
      <c r="G78" s="55">
        <f>G79</f>
        <v>111509</v>
      </c>
      <c r="H78" s="55">
        <f>H79</f>
        <v>5991</v>
      </c>
      <c r="I78" s="55"/>
      <c r="J78" s="55">
        <f>J79</f>
        <v>6700</v>
      </c>
      <c r="K78" s="54"/>
      <c r="L78" s="54"/>
      <c r="M78" s="54"/>
      <c r="N78" s="54"/>
      <c r="O78" s="54"/>
      <c r="P78" s="54"/>
    </row>
    <row r="79" spans="1:16" s="25" customFormat="1" ht="15" customHeight="1">
      <c r="A79" s="42"/>
      <c r="B79" s="37">
        <v>85401</v>
      </c>
      <c r="C79" s="10" t="s">
        <v>88</v>
      </c>
      <c r="D79" s="36">
        <f>E79</f>
        <v>124200</v>
      </c>
      <c r="E79" s="35">
        <f>F79+I79+J79+K79</f>
        <v>124200</v>
      </c>
      <c r="F79" s="34">
        <f>G79+H79</f>
        <v>117500</v>
      </c>
      <c r="G79" s="53">
        <v>111509</v>
      </c>
      <c r="H79" s="40">
        <v>5991</v>
      </c>
      <c r="I79" s="31"/>
      <c r="J79" s="39">
        <v>6700</v>
      </c>
      <c r="K79" s="32"/>
      <c r="L79" s="32"/>
      <c r="M79" s="32"/>
      <c r="N79" s="32"/>
      <c r="O79" s="32"/>
      <c r="P79" s="32"/>
    </row>
    <row r="80" spans="1:16" s="25" customFormat="1" ht="20.399999999999999">
      <c r="A80" s="42">
        <v>900</v>
      </c>
      <c r="B80" s="48"/>
      <c r="C80" s="52" t="s">
        <v>9</v>
      </c>
      <c r="D80" s="46">
        <f t="shared" ref="D80:H80" si="15">D81+D82+D83</f>
        <v>1491724</v>
      </c>
      <c r="E80" s="46">
        <f t="shared" si="15"/>
        <v>1439893</v>
      </c>
      <c r="F80" s="46">
        <f t="shared" si="15"/>
        <v>1439393</v>
      </c>
      <c r="G80" s="46">
        <f t="shared" si="15"/>
        <v>72470</v>
      </c>
      <c r="H80" s="46">
        <f t="shared" si="15"/>
        <v>1366923</v>
      </c>
      <c r="I80" s="46"/>
      <c r="J80" s="44">
        <f>J82+J83</f>
        <v>500</v>
      </c>
      <c r="K80" s="46"/>
      <c r="L80" s="45"/>
      <c r="M80" s="45"/>
      <c r="N80" s="44">
        <f>N82+N83</f>
        <v>51831</v>
      </c>
      <c r="O80" s="44">
        <f>O82+O83</f>
        <v>51831</v>
      </c>
      <c r="P80" s="44"/>
    </row>
    <row r="81" spans="1:16" s="25" customFormat="1" ht="15" customHeight="1">
      <c r="A81" s="42"/>
      <c r="B81" s="87">
        <v>90002</v>
      </c>
      <c r="C81" s="281" t="s">
        <v>87</v>
      </c>
      <c r="D81" s="36">
        <f>E81</f>
        <v>651000</v>
      </c>
      <c r="E81" s="35">
        <f>F81+I81+J81+K81</f>
        <v>651000</v>
      </c>
      <c r="F81" s="34">
        <f>G81+H81</f>
        <v>651000</v>
      </c>
      <c r="G81" s="35">
        <v>24100</v>
      </c>
      <c r="H81" s="35">
        <v>626900</v>
      </c>
      <c r="I81" s="44"/>
      <c r="J81" s="44"/>
      <c r="K81" s="44"/>
      <c r="L81" s="45"/>
      <c r="M81" s="45"/>
      <c r="N81" s="44"/>
      <c r="O81" s="44"/>
      <c r="P81" s="45"/>
    </row>
    <row r="82" spans="1:16" s="25" customFormat="1" ht="13.95" customHeight="1">
      <c r="A82" s="42"/>
      <c r="B82" s="87">
        <v>90015</v>
      </c>
      <c r="C82" s="10" t="s">
        <v>86</v>
      </c>
      <c r="D82" s="36">
        <f>E82</f>
        <v>365000</v>
      </c>
      <c r="E82" s="35">
        <f>F82+I82+J82+K82</f>
        <v>365000</v>
      </c>
      <c r="F82" s="34">
        <f>G82+H82</f>
        <v>365000</v>
      </c>
      <c r="G82" s="31"/>
      <c r="H82" s="40">
        <v>365000</v>
      </c>
      <c r="I82" s="31"/>
      <c r="J82" s="31"/>
      <c r="K82" s="32"/>
      <c r="L82" s="32"/>
      <c r="M82" s="32"/>
      <c r="N82" s="31"/>
      <c r="O82" s="31"/>
      <c r="P82" s="32"/>
    </row>
    <row r="83" spans="1:16" s="25" customFormat="1" ht="13.95" customHeight="1">
      <c r="A83" s="42"/>
      <c r="B83" s="87">
        <v>90095</v>
      </c>
      <c r="C83" s="10" t="s">
        <v>5</v>
      </c>
      <c r="D83" s="36">
        <f>+E83+N83</f>
        <v>475724</v>
      </c>
      <c r="E83" s="35">
        <f>F83+I83+J83+K83</f>
        <v>423893</v>
      </c>
      <c r="F83" s="34">
        <f>G83+H83</f>
        <v>423393</v>
      </c>
      <c r="G83" s="51">
        <v>48370</v>
      </c>
      <c r="H83" s="33">
        <v>375023</v>
      </c>
      <c r="I83" s="31"/>
      <c r="J83" s="30">
        <v>500</v>
      </c>
      <c r="K83" s="30"/>
      <c r="L83" s="32"/>
      <c r="M83" s="32"/>
      <c r="N83" s="43">
        <f>O83</f>
        <v>51831</v>
      </c>
      <c r="O83" s="30">
        <v>51831</v>
      </c>
      <c r="P83" s="50"/>
    </row>
    <row r="84" spans="1:16" s="25" customFormat="1" ht="20.399999999999999" customHeight="1">
      <c r="A84" s="42">
        <v>921</v>
      </c>
      <c r="B84" s="48"/>
      <c r="C84" s="49" t="s">
        <v>4</v>
      </c>
      <c r="D84" s="46">
        <f>SUM(D85:D87)</f>
        <v>232000</v>
      </c>
      <c r="E84" s="46">
        <f>SUM(E85:E87)</f>
        <v>232000</v>
      </c>
      <c r="F84" s="46">
        <f>SUM(F85:F87)</f>
        <v>17000</v>
      </c>
      <c r="G84" s="46"/>
      <c r="H84" s="46">
        <f>SUM(H85:H87)</f>
        <v>17000</v>
      </c>
      <c r="I84" s="46">
        <f>SUM(I85:I87)</f>
        <v>215000</v>
      </c>
      <c r="J84" s="44"/>
      <c r="K84" s="44"/>
      <c r="L84" s="45"/>
      <c r="M84" s="45"/>
      <c r="N84" s="44"/>
      <c r="O84" s="44"/>
      <c r="P84" s="45"/>
    </row>
    <row r="85" spans="1:16" s="25" customFormat="1" ht="13.95" customHeight="1">
      <c r="A85" s="38"/>
      <c r="B85" s="37">
        <v>92105</v>
      </c>
      <c r="C85" s="10" t="s">
        <v>85</v>
      </c>
      <c r="D85" s="36">
        <f t="shared" ref="D85:D87" si="16">E85</f>
        <v>5000</v>
      </c>
      <c r="E85" s="35">
        <f>F85+I85+J85+K85</f>
        <v>5000</v>
      </c>
      <c r="F85" s="34"/>
      <c r="G85" s="31"/>
      <c r="H85" s="31"/>
      <c r="I85" s="40">
        <v>5000</v>
      </c>
      <c r="J85" s="31"/>
      <c r="K85" s="39"/>
      <c r="L85" s="32"/>
      <c r="M85" s="32"/>
      <c r="N85" s="32"/>
      <c r="O85" s="32"/>
      <c r="P85" s="32"/>
    </row>
    <row r="86" spans="1:16" s="25" customFormat="1" ht="13.95" customHeight="1">
      <c r="A86" s="38"/>
      <c r="B86" s="37">
        <v>92116</v>
      </c>
      <c r="C86" s="10" t="s">
        <v>84</v>
      </c>
      <c r="D86" s="36">
        <f t="shared" si="16"/>
        <v>210000</v>
      </c>
      <c r="E86" s="35">
        <f>F86+I86+J86+K86</f>
        <v>210000</v>
      </c>
      <c r="F86" s="34"/>
      <c r="G86" s="31"/>
      <c r="H86" s="40"/>
      <c r="I86" s="40">
        <v>210000</v>
      </c>
      <c r="J86" s="31"/>
      <c r="K86" s="32"/>
      <c r="L86" s="32"/>
      <c r="M86" s="32"/>
      <c r="N86" s="31"/>
      <c r="O86" s="31"/>
      <c r="P86" s="32"/>
    </row>
    <row r="87" spans="1:16" s="25" customFormat="1" ht="13.95" customHeight="1">
      <c r="A87" s="38"/>
      <c r="B87" s="37">
        <v>92195</v>
      </c>
      <c r="C87" s="10" t="s">
        <v>5</v>
      </c>
      <c r="D87" s="36">
        <f t="shared" si="16"/>
        <v>17000</v>
      </c>
      <c r="E87" s="35">
        <f>F87+I87+J87+K87</f>
        <v>17000</v>
      </c>
      <c r="F87" s="34">
        <f>G87+H87</f>
        <v>17000</v>
      </c>
      <c r="G87" s="35"/>
      <c r="H87" s="40">
        <v>17000</v>
      </c>
      <c r="I87" s="31"/>
      <c r="J87" s="31"/>
      <c r="K87" s="32"/>
      <c r="L87" s="32"/>
      <c r="M87" s="32"/>
      <c r="N87" s="31"/>
      <c r="O87" s="31"/>
      <c r="P87" s="32"/>
    </row>
    <row r="88" spans="1:16" s="25" customFormat="1" ht="15" customHeight="1">
      <c r="A88" s="38">
        <v>926</v>
      </c>
      <c r="B88" s="81"/>
      <c r="C88" s="47" t="s">
        <v>3</v>
      </c>
      <c r="D88" s="46">
        <f>SUM(D89:D90)</f>
        <v>165000</v>
      </c>
      <c r="E88" s="46">
        <f>SUM(E89:E90)</f>
        <v>165000</v>
      </c>
      <c r="F88" s="46">
        <f>SUM(F89:F90)</f>
        <v>20000</v>
      </c>
      <c r="G88" s="44"/>
      <c r="H88" s="46">
        <f>SUM(H89:H90)</f>
        <v>20000</v>
      </c>
      <c r="I88" s="46">
        <f>SUM(I89:I90)</f>
        <v>145000</v>
      </c>
      <c r="J88" s="44"/>
      <c r="K88" s="44"/>
      <c r="L88" s="45"/>
      <c r="M88" s="45"/>
      <c r="N88" s="46"/>
      <c r="O88" s="46"/>
      <c r="P88" s="46"/>
    </row>
    <row r="89" spans="1:16" s="25" customFormat="1" ht="13.95" customHeight="1">
      <c r="A89" s="38"/>
      <c r="B89" s="37">
        <v>92605</v>
      </c>
      <c r="C89" s="10" t="s">
        <v>83</v>
      </c>
      <c r="D89" s="36">
        <f>E89</f>
        <v>145000</v>
      </c>
      <c r="E89" s="35">
        <f>F89+I89+J89+K89</f>
        <v>145000</v>
      </c>
      <c r="F89" s="34"/>
      <c r="G89" s="31"/>
      <c r="H89" s="31"/>
      <c r="I89" s="40">
        <v>145000</v>
      </c>
      <c r="J89" s="31"/>
      <c r="K89" s="39"/>
      <c r="L89" s="32"/>
      <c r="M89" s="32"/>
      <c r="N89" s="32"/>
      <c r="O89" s="32"/>
      <c r="P89" s="32"/>
    </row>
    <row r="90" spans="1:16" s="26" customFormat="1" ht="13.95" customHeight="1">
      <c r="A90" s="38"/>
      <c r="B90" s="37">
        <v>92695</v>
      </c>
      <c r="C90" s="10" t="s">
        <v>5</v>
      </c>
      <c r="D90" s="36">
        <f>E90+N90</f>
        <v>20000</v>
      </c>
      <c r="E90" s="35">
        <f>F90+I90+J90+K90</f>
        <v>20000</v>
      </c>
      <c r="F90" s="34">
        <f>G90+H90</f>
        <v>20000</v>
      </c>
      <c r="G90" s="31"/>
      <c r="H90" s="33">
        <v>20000</v>
      </c>
      <c r="I90" s="31"/>
      <c r="J90" s="31"/>
      <c r="K90" s="32"/>
      <c r="L90" s="32"/>
      <c r="M90" s="32"/>
      <c r="N90" s="31"/>
      <c r="O90" s="30"/>
      <c r="P90" s="30"/>
    </row>
    <row r="91" spans="1:16" s="26" customFormat="1" ht="18" customHeight="1">
      <c r="A91" s="475" t="s">
        <v>82</v>
      </c>
      <c r="B91" s="476"/>
      <c r="C91" s="477"/>
      <c r="D91" s="332">
        <f t="shared" ref="D91:P91" si="17">D11+D14+D19+D21+D25+D31+D39+D41+D43+D46+D57+D61+D78+D80+D84+D88</f>
        <v>18070000</v>
      </c>
      <c r="E91" s="332">
        <f t="shared" si="17"/>
        <v>15947169</v>
      </c>
      <c r="F91" s="332">
        <f t="shared" si="17"/>
        <v>13539353</v>
      </c>
      <c r="G91" s="332">
        <f t="shared" si="17"/>
        <v>8303036</v>
      </c>
      <c r="H91" s="332">
        <f t="shared" si="17"/>
        <v>5236317</v>
      </c>
      <c r="I91" s="332">
        <f t="shared" si="17"/>
        <v>410000</v>
      </c>
      <c r="J91" s="332">
        <f t="shared" si="17"/>
        <v>1957816</v>
      </c>
      <c r="K91" s="332">
        <f t="shared" si="17"/>
        <v>0</v>
      </c>
      <c r="L91" s="332">
        <f t="shared" si="17"/>
        <v>0</v>
      </c>
      <c r="M91" s="332">
        <f t="shared" si="17"/>
        <v>40000</v>
      </c>
      <c r="N91" s="332">
        <f t="shared" si="17"/>
        <v>2122831</v>
      </c>
      <c r="O91" s="332">
        <f t="shared" si="17"/>
        <v>2122831</v>
      </c>
      <c r="P91" s="332">
        <f t="shared" si="17"/>
        <v>0</v>
      </c>
    </row>
    <row r="92" spans="1:16" s="25" customFormat="1" ht="10.199999999999999">
      <c r="B92" s="27"/>
      <c r="C92" s="26"/>
      <c r="D92" s="29"/>
      <c r="E92" s="28"/>
      <c r="F92" s="28"/>
    </row>
    <row r="93" spans="1:16" s="25" customFormat="1" ht="10.199999999999999">
      <c r="B93" s="27"/>
      <c r="C93" s="26"/>
      <c r="D93" s="29"/>
      <c r="E93" s="28"/>
      <c r="F93" s="28"/>
    </row>
    <row r="94" spans="1:16" s="25" customFormat="1" ht="10.199999999999999">
      <c r="B94" s="27"/>
      <c r="C94" s="26"/>
      <c r="D94" s="26"/>
    </row>
    <row r="95" spans="1:16" s="25" customFormat="1" ht="10.199999999999999">
      <c r="B95" s="27"/>
      <c r="C95" s="26"/>
      <c r="D95" s="26"/>
    </row>
    <row r="96" spans="1:16" s="25" customFormat="1" ht="10.199999999999999">
      <c r="B96" s="27"/>
      <c r="C96" s="26"/>
      <c r="D96" s="26"/>
      <c r="E96" s="28"/>
      <c r="F96" s="28"/>
    </row>
    <row r="97" spans="2:5" s="25" customFormat="1" ht="10.199999999999999">
      <c r="B97" s="27"/>
      <c r="C97" s="26"/>
      <c r="D97" s="26"/>
    </row>
    <row r="98" spans="2:5" s="25" customFormat="1" ht="10.199999999999999">
      <c r="B98" s="27"/>
      <c r="C98" s="26"/>
      <c r="D98" s="26"/>
      <c r="E98" s="28"/>
    </row>
    <row r="99" spans="2:5" s="25" customFormat="1" ht="10.199999999999999">
      <c r="B99" s="27"/>
      <c r="C99" s="26"/>
      <c r="D99" s="26"/>
    </row>
  </sheetData>
  <mergeCells count="60">
    <mergeCell ref="D33:D38"/>
    <mergeCell ref="N34:N38"/>
    <mergeCell ref="O35:O38"/>
    <mergeCell ref="P35:P36"/>
    <mergeCell ref="M36:M38"/>
    <mergeCell ref="F36:F38"/>
    <mergeCell ref="G36:H37"/>
    <mergeCell ref="I36:I38"/>
    <mergeCell ref="A91:C91"/>
    <mergeCell ref="A4:A9"/>
    <mergeCell ref="B4:B9"/>
    <mergeCell ref="C4:C9"/>
    <mergeCell ref="I7:I9"/>
    <mergeCell ref="E4:P4"/>
    <mergeCell ref="E34:E38"/>
    <mergeCell ref="F34:M35"/>
    <mergeCell ref="K36:K38"/>
    <mergeCell ref="L36:L38"/>
    <mergeCell ref="B33:B38"/>
    <mergeCell ref="J36:J38"/>
    <mergeCell ref="C33:C38"/>
    <mergeCell ref="E33:P33"/>
    <mergeCell ref="O34:P34"/>
    <mergeCell ref="P37:P38"/>
    <mergeCell ref="D4:D9"/>
    <mergeCell ref="E5:E9"/>
    <mergeCell ref="M7:M9"/>
    <mergeCell ref="F7:F9"/>
    <mergeCell ref="G7:H8"/>
    <mergeCell ref="L7:L9"/>
    <mergeCell ref="J7:J9"/>
    <mergeCell ref="K7:K9"/>
    <mergeCell ref="N5:N9"/>
    <mergeCell ref="O5:P5"/>
    <mergeCell ref="O6:O9"/>
    <mergeCell ref="P6:P7"/>
    <mergeCell ref="F5:M6"/>
    <mergeCell ref="P8:P9"/>
    <mergeCell ref="A33:A38"/>
    <mergeCell ref="A2:J2"/>
    <mergeCell ref="A64:A69"/>
    <mergeCell ref="B64:B69"/>
    <mergeCell ref="C64:C69"/>
    <mergeCell ref="D64:D69"/>
    <mergeCell ref="E64:P64"/>
    <mergeCell ref="E65:E69"/>
    <mergeCell ref="F65:M66"/>
    <mergeCell ref="N65:N69"/>
    <mergeCell ref="O65:P65"/>
    <mergeCell ref="O66:O69"/>
    <mergeCell ref="P66:P67"/>
    <mergeCell ref="F67:F69"/>
    <mergeCell ref="G67:H68"/>
    <mergeCell ref="A3:J3"/>
    <mergeCell ref="P68:P69"/>
    <mergeCell ref="I67:I69"/>
    <mergeCell ref="J67:J69"/>
    <mergeCell ref="K67:K69"/>
    <mergeCell ref="L67:L69"/>
    <mergeCell ref="M67:M69"/>
  </mergeCells>
  <pageMargins left="0.59055118110236227" right="0.15748031496062992" top="1.1023622047244095" bottom="0.59055118110236227" header="0.31496062992125984" footer="0.55118110236220474"/>
  <pageSetup paperSize="9" scale="80" orientation="landscape" r:id="rId1"/>
  <headerFooter alignWithMargins="0">
    <oddHeader>&amp;RTabela nr 2 
do Uchwały Budżetowej .....  
z dnia 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9.109375" defaultRowHeight="13.2"/>
  <cols>
    <col min="1" max="1" width="5.5546875" style="95" customWidth="1"/>
    <col min="2" max="2" width="6.88671875" style="95" customWidth="1"/>
    <col min="3" max="3" width="7.6640625" style="95" customWidth="1"/>
    <col min="4" max="4" width="6.33203125" style="95" customWidth="1"/>
    <col min="5" max="5" width="50.21875" style="95" customWidth="1"/>
    <col min="6" max="6" width="12.44140625" style="95" customWidth="1"/>
    <col min="7" max="7" width="12" style="95" customWidth="1"/>
    <col min="8" max="8" width="12.6640625" style="95" customWidth="1"/>
    <col min="9" max="9" width="12.109375" style="95" customWidth="1"/>
    <col min="10" max="10" width="11.6640625" style="95" customWidth="1"/>
    <col min="11" max="11" width="13.109375" style="95" customWidth="1"/>
    <col min="12" max="12" width="14.44140625" style="95" customWidth="1"/>
    <col min="13" max="13" width="16.6640625" style="95" customWidth="1"/>
    <col min="14" max="16384" width="9.109375" style="95"/>
  </cols>
  <sheetData>
    <row r="1" spans="1:15" s="296" customFormat="1" ht="17.399999999999999" customHeight="1">
      <c r="B1" s="297"/>
      <c r="C1" s="298"/>
      <c r="D1" s="298"/>
      <c r="E1" s="482" t="s">
        <v>376</v>
      </c>
      <c r="F1" s="482"/>
      <c r="G1" s="482"/>
      <c r="H1" s="482"/>
      <c r="I1" s="298"/>
      <c r="J1" s="298"/>
      <c r="K1" s="298"/>
      <c r="L1" s="298"/>
      <c r="M1" s="298"/>
    </row>
    <row r="2" spans="1:15" s="299" customFormat="1" ht="20.100000000000001" customHeight="1">
      <c r="A2" s="489" t="s">
        <v>159</v>
      </c>
      <c r="B2" s="489" t="s">
        <v>111</v>
      </c>
      <c r="C2" s="489" t="s">
        <v>158</v>
      </c>
      <c r="D2" s="483" t="s">
        <v>80</v>
      </c>
      <c r="E2" s="481" t="s">
        <v>157</v>
      </c>
      <c r="F2" s="481" t="s">
        <v>330</v>
      </c>
      <c r="G2" s="481" t="s">
        <v>156</v>
      </c>
      <c r="H2" s="481" t="s">
        <v>155</v>
      </c>
      <c r="I2" s="481"/>
      <c r="J2" s="481"/>
      <c r="K2" s="481"/>
      <c r="L2" s="481"/>
      <c r="M2" s="481" t="s">
        <v>154</v>
      </c>
    </row>
    <row r="3" spans="1:15" s="299" customFormat="1" ht="20.100000000000001" customHeight="1">
      <c r="A3" s="489"/>
      <c r="B3" s="489"/>
      <c r="C3" s="489"/>
      <c r="D3" s="484"/>
      <c r="E3" s="481"/>
      <c r="F3" s="481"/>
      <c r="G3" s="481"/>
      <c r="H3" s="481" t="s">
        <v>331</v>
      </c>
      <c r="I3" s="481" t="s">
        <v>153</v>
      </c>
      <c r="J3" s="481"/>
      <c r="K3" s="481"/>
      <c r="L3" s="481"/>
      <c r="M3" s="481"/>
    </row>
    <row r="4" spans="1:15" s="299" customFormat="1" ht="29.25" customHeight="1">
      <c r="A4" s="489"/>
      <c r="B4" s="489"/>
      <c r="C4" s="489"/>
      <c r="D4" s="484"/>
      <c r="E4" s="481"/>
      <c r="F4" s="481"/>
      <c r="G4" s="481"/>
      <c r="H4" s="481"/>
      <c r="I4" s="481" t="s">
        <v>152</v>
      </c>
      <c r="J4" s="481" t="s">
        <v>151</v>
      </c>
      <c r="K4" s="481" t="s">
        <v>150</v>
      </c>
      <c r="L4" s="481" t="s">
        <v>149</v>
      </c>
      <c r="M4" s="481"/>
    </row>
    <row r="5" spans="1:15" s="299" customFormat="1" ht="20.100000000000001" customHeight="1">
      <c r="A5" s="489"/>
      <c r="B5" s="489"/>
      <c r="C5" s="489"/>
      <c r="D5" s="484"/>
      <c r="E5" s="481"/>
      <c r="F5" s="481"/>
      <c r="G5" s="481"/>
      <c r="H5" s="481"/>
      <c r="I5" s="481"/>
      <c r="J5" s="481"/>
      <c r="K5" s="481"/>
      <c r="L5" s="481"/>
      <c r="M5" s="481"/>
    </row>
    <row r="6" spans="1:15" s="299" customFormat="1" ht="6" customHeight="1">
      <c r="A6" s="489"/>
      <c r="B6" s="489"/>
      <c r="C6" s="489"/>
      <c r="D6" s="485"/>
      <c r="E6" s="481"/>
      <c r="F6" s="481"/>
      <c r="G6" s="481"/>
      <c r="H6" s="481"/>
      <c r="I6" s="481"/>
      <c r="J6" s="481"/>
      <c r="K6" s="481"/>
      <c r="L6" s="481"/>
      <c r="M6" s="481"/>
    </row>
    <row r="7" spans="1:15" s="296" customFormat="1" ht="10.199999999999999" customHeight="1">
      <c r="A7" s="300">
        <v>1</v>
      </c>
      <c r="B7" s="300">
        <v>2</v>
      </c>
      <c r="C7" s="300">
        <v>3</v>
      </c>
      <c r="D7" s="300">
        <v>4</v>
      </c>
      <c r="E7" s="300">
        <v>5</v>
      </c>
      <c r="F7" s="300">
        <v>6</v>
      </c>
      <c r="G7" s="300">
        <v>7</v>
      </c>
      <c r="H7" s="300">
        <v>8</v>
      </c>
      <c r="I7" s="300">
        <v>9</v>
      </c>
      <c r="J7" s="300">
        <v>10</v>
      </c>
      <c r="K7" s="300">
        <v>11</v>
      </c>
      <c r="L7" s="300">
        <v>12</v>
      </c>
      <c r="M7" s="300">
        <v>15</v>
      </c>
    </row>
    <row r="8" spans="1:15" s="296" customFormat="1" ht="31.2" customHeight="1">
      <c r="A8" s="301">
        <v>1</v>
      </c>
      <c r="B8" s="302" t="s">
        <v>148</v>
      </c>
      <c r="C8" s="302" t="s">
        <v>73</v>
      </c>
      <c r="D8" s="302"/>
      <c r="E8" s="303" t="s">
        <v>147</v>
      </c>
      <c r="F8" s="304"/>
      <c r="G8" s="304">
        <f>SUM(G9:G9)</f>
        <v>2100000</v>
      </c>
      <c r="H8" s="304">
        <f>SUM(H9:H9)</f>
        <v>66000</v>
      </c>
      <c r="I8" s="304">
        <f>SUM(I9:I9)</f>
        <v>66000</v>
      </c>
      <c r="J8" s="305"/>
      <c r="K8" s="306" t="s">
        <v>146</v>
      </c>
      <c r="L8" s="304"/>
      <c r="M8" s="289" t="s">
        <v>373</v>
      </c>
    </row>
    <row r="9" spans="1:15" s="296" customFormat="1" ht="25.95" customHeight="1">
      <c r="A9" s="288">
        <v>2</v>
      </c>
      <c r="B9" s="288"/>
      <c r="C9" s="288"/>
      <c r="D9" s="288">
        <v>6050</v>
      </c>
      <c r="E9" s="307" t="s">
        <v>385</v>
      </c>
      <c r="F9" s="294"/>
      <c r="G9" s="294">
        <v>2100000</v>
      </c>
      <c r="H9" s="294">
        <f>I9+L9</f>
        <v>66000</v>
      </c>
      <c r="I9" s="294">
        <v>66000</v>
      </c>
      <c r="J9" s="292"/>
      <c r="K9" s="306"/>
      <c r="L9" s="292"/>
      <c r="M9" s="288" t="s">
        <v>145</v>
      </c>
    </row>
    <row r="10" spans="1:15" s="296" customFormat="1" ht="16.05" customHeight="1">
      <c r="A10" s="301">
        <v>3</v>
      </c>
      <c r="B10" s="301">
        <v>600</v>
      </c>
      <c r="C10" s="301"/>
      <c r="D10" s="301"/>
      <c r="E10" s="303" t="s">
        <v>135</v>
      </c>
      <c r="F10" s="304"/>
      <c r="G10" s="304">
        <f>SUM(G11:G13)</f>
        <v>600000</v>
      </c>
      <c r="H10" s="304">
        <f>SUM(H11:H13)</f>
        <v>600000</v>
      </c>
      <c r="I10" s="304">
        <f>SUM(I11:I13)</f>
        <v>600000</v>
      </c>
      <c r="J10" s="292"/>
      <c r="K10" s="306"/>
      <c r="L10" s="305"/>
      <c r="M10" s="288" t="s">
        <v>145</v>
      </c>
      <c r="N10" s="317"/>
      <c r="O10" s="295"/>
    </row>
    <row r="11" spans="1:15" s="316" customFormat="1" ht="39.6">
      <c r="A11" s="309">
        <v>4</v>
      </c>
      <c r="B11" s="318"/>
      <c r="C11" s="318">
        <v>60014</v>
      </c>
      <c r="D11" s="309">
        <v>6300</v>
      </c>
      <c r="E11" s="399" t="s">
        <v>384</v>
      </c>
      <c r="F11" s="315"/>
      <c r="G11" s="315">
        <v>100000</v>
      </c>
      <c r="H11" s="315">
        <f>I11</f>
        <v>100000</v>
      </c>
      <c r="I11" s="319">
        <v>100000</v>
      </c>
      <c r="J11" s="320"/>
      <c r="K11" s="314"/>
      <c r="L11" s="320"/>
      <c r="M11" s="309" t="s">
        <v>145</v>
      </c>
      <c r="N11" s="321"/>
    </row>
    <row r="12" spans="1:15" s="316" customFormat="1" ht="19.2" customHeight="1">
      <c r="A12" s="309">
        <v>5</v>
      </c>
      <c r="B12" s="318"/>
      <c r="C12" s="288">
        <v>60016</v>
      </c>
      <c r="D12" s="309">
        <v>6050</v>
      </c>
      <c r="E12" s="290" t="s">
        <v>371</v>
      </c>
      <c r="F12" s="315"/>
      <c r="G12" s="315">
        <v>250000</v>
      </c>
      <c r="H12" s="315">
        <f>I12</f>
        <v>250000</v>
      </c>
      <c r="I12" s="319">
        <v>250000</v>
      </c>
      <c r="J12" s="320"/>
      <c r="K12" s="314"/>
      <c r="L12" s="320"/>
      <c r="M12" s="309" t="s">
        <v>145</v>
      </c>
      <c r="N12" s="321"/>
    </row>
    <row r="13" spans="1:15" s="316" customFormat="1" ht="18" customHeight="1">
      <c r="A13" s="309">
        <v>6</v>
      </c>
      <c r="B13" s="318"/>
      <c r="C13" s="318"/>
      <c r="D13" s="309">
        <v>6050</v>
      </c>
      <c r="E13" s="290" t="s">
        <v>372</v>
      </c>
      <c r="F13" s="315"/>
      <c r="G13" s="315">
        <v>250000</v>
      </c>
      <c r="H13" s="315">
        <f>I13</f>
        <v>250000</v>
      </c>
      <c r="I13" s="319">
        <v>250000</v>
      </c>
      <c r="J13" s="320"/>
      <c r="K13" s="314"/>
      <c r="L13" s="320"/>
      <c r="M13" s="309" t="s">
        <v>145</v>
      </c>
      <c r="N13" s="321"/>
    </row>
    <row r="14" spans="1:15" s="296" customFormat="1" ht="16.05" customHeight="1">
      <c r="A14" s="301">
        <v>7</v>
      </c>
      <c r="B14" s="301">
        <v>801</v>
      </c>
      <c r="C14" s="301"/>
      <c r="D14" s="301"/>
      <c r="E14" s="303" t="s">
        <v>32</v>
      </c>
      <c r="F14" s="304">
        <f>F15</f>
        <v>261000</v>
      </c>
      <c r="G14" s="304">
        <f>G15</f>
        <v>1961000</v>
      </c>
      <c r="H14" s="304">
        <f>H15</f>
        <v>1355000</v>
      </c>
      <c r="I14" s="304">
        <f>I15</f>
        <v>1355000</v>
      </c>
      <c r="J14" s="292"/>
      <c r="K14" s="306"/>
      <c r="L14" s="305"/>
      <c r="M14" s="288" t="s">
        <v>145</v>
      </c>
      <c r="N14" s="295"/>
      <c r="O14" s="295"/>
    </row>
    <row r="15" spans="1:15" s="322" customFormat="1" ht="26.4" customHeight="1">
      <c r="A15" s="309">
        <v>8</v>
      </c>
      <c r="B15" s="309"/>
      <c r="C15" s="309">
        <v>80101</v>
      </c>
      <c r="D15" s="309">
        <v>6050</v>
      </c>
      <c r="E15" s="290" t="s">
        <v>375</v>
      </c>
      <c r="F15" s="315">
        <v>261000</v>
      </c>
      <c r="G15" s="315">
        <v>1961000</v>
      </c>
      <c r="H15" s="315">
        <f>I15</f>
        <v>1355000</v>
      </c>
      <c r="I15" s="315">
        <v>1355000</v>
      </c>
      <c r="J15" s="313"/>
      <c r="K15" s="314"/>
      <c r="L15" s="313"/>
      <c r="M15" s="309" t="s">
        <v>145</v>
      </c>
      <c r="N15" s="316"/>
      <c r="O15" s="316"/>
    </row>
    <row r="16" spans="1:15" s="296" customFormat="1" ht="16.05" customHeight="1">
      <c r="A16" s="301">
        <v>9</v>
      </c>
      <c r="B16" s="301">
        <v>851</v>
      </c>
      <c r="C16" s="301"/>
      <c r="D16" s="301"/>
      <c r="E16" s="303" t="s">
        <v>117</v>
      </c>
      <c r="F16" s="304"/>
      <c r="G16" s="304">
        <f>G17</f>
        <v>50000</v>
      </c>
      <c r="H16" s="304">
        <f>I16</f>
        <v>50000</v>
      </c>
      <c r="I16" s="304">
        <f>I17</f>
        <v>50000</v>
      </c>
      <c r="J16" s="292"/>
      <c r="K16" s="306"/>
      <c r="L16" s="305"/>
      <c r="M16" s="288" t="s">
        <v>145</v>
      </c>
      <c r="N16" s="295"/>
      <c r="O16" s="295"/>
    </row>
    <row r="17" spans="1:15" s="322" customFormat="1" ht="26.4">
      <c r="A17" s="309">
        <v>10</v>
      </c>
      <c r="B17" s="309"/>
      <c r="C17" s="309">
        <v>85121</v>
      </c>
      <c r="D17" s="309">
        <v>6220</v>
      </c>
      <c r="E17" s="290" t="s">
        <v>383</v>
      </c>
      <c r="F17" s="315"/>
      <c r="G17" s="315">
        <f>H17</f>
        <v>50000</v>
      </c>
      <c r="H17" s="315">
        <f>I17</f>
        <v>50000</v>
      </c>
      <c r="I17" s="315">
        <v>50000</v>
      </c>
      <c r="J17" s="313"/>
      <c r="K17" s="314"/>
      <c r="L17" s="313"/>
      <c r="M17" s="309" t="s">
        <v>145</v>
      </c>
      <c r="N17" s="316"/>
      <c r="O17" s="316"/>
    </row>
    <row r="18" spans="1:15" s="296" customFormat="1" ht="16.05" customHeight="1">
      <c r="A18" s="301">
        <v>11</v>
      </c>
      <c r="B18" s="301">
        <v>900</v>
      </c>
      <c r="C18" s="301">
        <v>90095</v>
      </c>
      <c r="D18" s="301"/>
      <c r="E18" s="303" t="s">
        <v>9</v>
      </c>
      <c r="F18" s="304"/>
      <c r="G18" s="304">
        <f>SUM(G19:G23)</f>
        <v>51831</v>
      </c>
      <c r="H18" s="304">
        <f>SUM(H19:H23)</f>
        <v>51831</v>
      </c>
      <c r="I18" s="304">
        <f>SUM(I19:I23)</f>
        <v>51831</v>
      </c>
      <c r="J18" s="292"/>
      <c r="K18" s="306"/>
      <c r="L18" s="304"/>
      <c r="M18" s="288" t="s">
        <v>145</v>
      </c>
      <c r="N18" s="295"/>
      <c r="O18" s="295"/>
    </row>
    <row r="19" spans="1:15" s="316" customFormat="1" ht="39.6">
      <c r="A19" s="309">
        <v>12</v>
      </c>
      <c r="B19" s="309"/>
      <c r="C19" s="309"/>
      <c r="D19" s="310">
        <v>6060</v>
      </c>
      <c r="E19" s="290" t="s">
        <v>369</v>
      </c>
      <c r="F19" s="291"/>
      <c r="G19" s="311">
        <v>6000</v>
      </c>
      <c r="H19" s="312">
        <f t="shared" ref="H19" si="0">I19+L19</f>
        <v>6000</v>
      </c>
      <c r="I19" s="311">
        <v>6000</v>
      </c>
      <c r="J19" s="313"/>
      <c r="K19" s="314"/>
      <c r="L19" s="315"/>
      <c r="M19" s="309" t="s">
        <v>145</v>
      </c>
    </row>
    <row r="20" spans="1:15" s="316" customFormat="1" ht="24.6" customHeight="1">
      <c r="A20" s="309">
        <v>13</v>
      </c>
      <c r="B20" s="309"/>
      <c r="C20" s="309"/>
      <c r="D20" s="310">
        <v>6060</v>
      </c>
      <c r="E20" s="290" t="s">
        <v>370</v>
      </c>
      <c r="F20" s="291"/>
      <c r="G20" s="311">
        <v>12571</v>
      </c>
      <c r="H20" s="312">
        <f t="shared" ref="H20" si="1">I20+L20</f>
        <v>12571</v>
      </c>
      <c r="I20" s="311">
        <v>12571</v>
      </c>
      <c r="J20" s="313"/>
      <c r="K20" s="314"/>
      <c r="L20" s="315"/>
      <c r="M20" s="309" t="s">
        <v>145</v>
      </c>
    </row>
    <row r="21" spans="1:15" s="316" customFormat="1" ht="25.95" customHeight="1">
      <c r="A21" s="309">
        <v>14</v>
      </c>
      <c r="B21" s="309"/>
      <c r="C21" s="309"/>
      <c r="D21" s="310">
        <v>6060</v>
      </c>
      <c r="E21" s="290" t="s">
        <v>350</v>
      </c>
      <c r="F21" s="291"/>
      <c r="G21" s="315">
        <v>10589</v>
      </c>
      <c r="H21" s="315">
        <f t="shared" ref="H21:H23" si="2">I21+L21</f>
        <v>10589</v>
      </c>
      <c r="I21" s="315">
        <v>10589</v>
      </c>
      <c r="J21" s="313"/>
      <c r="K21" s="314"/>
      <c r="L21" s="315"/>
      <c r="M21" s="309" t="s">
        <v>145</v>
      </c>
    </row>
    <row r="22" spans="1:15" s="295" customFormat="1" ht="39.6">
      <c r="A22" s="288">
        <v>15</v>
      </c>
      <c r="B22" s="288"/>
      <c r="C22" s="288"/>
      <c r="D22" s="289">
        <v>6060</v>
      </c>
      <c r="E22" s="290" t="s">
        <v>351</v>
      </c>
      <c r="F22" s="291"/>
      <c r="G22" s="315">
        <v>13000</v>
      </c>
      <c r="H22" s="315">
        <v>13000</v>
      </c>
      <c r="I22" s="315">
        <v>13000</v>
      </c>
      <c r="J22" s="292"/>
      <c r="K22" s="293"/>
      <c r="L22" s="294"/>
      <c r="M22" s="288" t="s">
        <v>145</v>
      </c>
    </row>
    <row r="23" spans="1:15" s="295" customFormat="1" ht="39.6">
      <c r="A23" s="288">
        <v>16</v>
      </c>
      <c r="B23" s="288"/>
      <c r="C23" s="288"/>
      <c r="D23" s="289">
        <v>6050</v>
      </c>
      <c r="E23" s="388" t="s">
        <v>368</v>
      </c>
      <c r="F23" s="291"/>
      <c r="G23" s="315">
        <v>9671</v>
      </c>
      <c r="H23" s="315">
        <f t="shared" si="2"/>
        <v>9671</v>
      </c>
      <c r="I23" s="315">
        <v>9671</v>
      </c>
      <c r="J23" s="292"/>
      <c r="K23" s="293"/>
      <c r="L23" s="294"/>
      <c r="M23" s="288" t="s">
        <v>145</v>
      </c>
    </row>
    <row r="24" spans="1:15" s="308" customFormat="1" ht="21" customHeight="1">
      <c r="A24" s="486" t="s">
        <v>270</v>
      </c>
      <c r="B24" s="487"/>
      <c r="C24" s="487"/>
      <c r="D24" s="487"/>
      <c r="E24" s="488"/>
      <c r="F24" s="304">
        <f>F8+F10+F14+F16+F18</f>
        <v>261000</v>
      </c>
      <c r="G24" s="304">
        <f>G8+G10+G14+G16+G18</f>
        <v>4762831</v>
      </c>
      <c r="H24" s="304">
        <f>H8+H10+H14+H16+H18</f>
        <v>2122831</v>
      </c>
      <c r="I24" s="304">
        <f>I8+I10+I14+I16+I18</f>
        <v>2122831</v>
      </c>
      <c r="J24" s="305"/>
      <c r="K24" s="305"/>
      <c r="L24" s="304"/>
      <c r="M24" s="301" t="s">
        <v>143</v>
      </c>
    </row>
    <row r="25" spans="1:15" s="308" customFormat="1" ht="17.399999999999999" customHeight="1">
      <c r="A25" s="400"/>
      <c r="B25" s="400"/>
      <c r="C25" s="400"/>
      <c r="D25" s="400"/>
      <c r="E25" s="400"/>
      <c r="F25" s="401"/>
      <c r="G25" s="401"/>
      <c r="H25" s="401"/>
      <c r="I25" s="401"/>
      <c r="J25" s="317"/>
      <c r="K25" s="317"/>
      <c r="L25" s="401"/>
      <c r="M25" s="400"/>
    </row>
    <row r="26" spans="1:15" s="323" customFormat="1" ht="10.199999999999999">
      <c r="A26" s="323" t="s">
        <v>142</v>
      </c>
    </row>
    <row r="27" spans="1:15" s="323" customFormat="1" ht="10.199999999999999">
      <c r="A27" s="323" t="s">
        <v>141</v>
      </c>
    </row>
    <row r="28" spans="1:15" s="323" customFormat="1" ht="10.199999999999999">
      <c r="A28" s="323" t="s">
        <v>140</v>
      </c>
    </row>
    <row r="29" spans="1:15" s="323" customFormat="1" ht="10.199999999999999">
      <c r="A29" s="323" t="s">
        <v>139</v>
      </c>
    </row>
    <row r="30" spans="1:15" s="296" customFormat="1"/>
    <row r="31" spans="1:15">
      <c r="A31" s="96"/>
    </row>
    <row r="36" spans="5:5">
      <c r="E36" s="95" t="s">
        <v>274</v>
      </c>
    </row>
  </sheetData>
  <mergeCells count="17">
    <mergeCell ref="F2:F6"/>
    <mergeCell ref="E1:H1"/>
    <mergeCell ref="D2:D6"/>
    <mergeCell ref="A24:E24"/>
    <mergeCell ref="A2:A6"/>
    <mergeCell ref="B2:B6"/>
    <mergeCell ref="C2:C6"/>
    <mergeCell ref="E2:E6"/>
    <mergeCell ref="H2:L2"/>
    <mergeCell ref="M2:M6"/>
    <mergeCell ref="H3:H6"/>
    <mergeCell ref="G2:G6"/>
    <mergeCell ref="I3:L3"/>
    <mergeCell ref="I4:I6"/>
    <mergeCell ref="J4:J6"/>
    <mergeCell ref="K4:K6"/>
    <mergeCell ref="L4:L6"/>
  </mergeCells>
  <printOptions horizontalCentered="1"/>
  <pageMargins left="0.51181102362204722" right="0.39370078740157483" top="1.2598425196850394" bottom="0.59055118110236227" header="0.51181102362204722" footer="0.51181102362204722"/>
  <pageSetup paperSize="9" scale="65" orientation="landscape" r:id="rId1"/>
  <headerFooter alignWithMargins="0">
    <oddHeader xml:space="preserve">&amp;R&amp;9Tabela nr 2a  
do Uchwały Budżetowej................
 z dnia ..............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3.8"/>
  <cols>
    <col min="1" max="1" width="17.6640625" style="229" customWidth="1"/>
    <col min="2" max="2" width="47.109375" style="229" customWidth="1"/>
    <col min="3" max="3" width="6.77734375" style="229" customWidth="1"/>
    <col min="4" max="4" width="8.21875" style="229" customWidth="1"/>
    <col min="5" max="5" width="6.109375" style="229" customWidth="1"/>
    <col min="6" max="7" width="13.5546875" style="229" customWidth="1"/>
    <col min="8" max="8" width="15" style="229" customWidth="1"/>
    <col min="9" max="16384" width="8.88671875" style="229"/>
  </cols>
  <sheetData>
    <row r="1" spans="1:7">
      <c r="A1" s="259"/>
    </row>
    <row r="2" spans="1:7" s="228" customFormat="1" ht="28.8" customHeight="1">
      <c r="A2" s="496" t="s">
        <v>377</v>
      </c>
      <c r="B2" s="496"/>
      <c r="C2" s="496"/>
      <c r="D2" s="496"/>
      <c r="E2" s="496"/>
      <c r="F2" s="496"/>
      <c r="G2" s="496"/>
    </row>
    <row r="3" spans="1:7" ht="37.799999999999997">
      <c r="A3" s="386" t="s">
        <v>182</v>
      </c>
      <c r="B3" s="387" t="s">
        <v>181</v>
      </c>
      <c r="C3" s="386" t="s">
        <v>263</v>
      </c>
      <c r="D3" s="386" t="s">
        <v>264</v>
      </c>
      <c r="E3" s="386" t="s">
        <v>80</v>
      </c>
      <c r="F3" s="260" t="s">
        <v>265</v>
      </c>
      <c r="G3" s="261" t="s">
        <v>179</v>
      </c>
    </row>
    <row r="4" spans="1:7" ht="15" customHeight="1">
      <c r="A4" s="490" t="s">
        <v>178</v>
      </c>
      <c r="B4" s="389" t="s">
        <v>343</v>
      </c>
      <c r="C4" s="390"/>
      <c r="D4" s="390"/>
      <c r="E4" s="390"/>
      <c r="F4" s="391"/>
      <c r="G4" s="492">
        <f>SUM(F5:F9)</f>
        <v>22479.65</v>
      </c>
    </row>
    <row r="5" spans="1:7" ht="15" customHeight="1">
      <c r="A5" s="491"/>
      <c r="B5" s="230" t="s">
        <v>332</v>
      </c>
      <c r="C5" s="231" t="s">
        <v>314</v>
      </c>
      <c r="D5" s="231" t="s">
        <v>315</v>
      </c>
      <c r="E5" s="232"/>
      <c r="F5" s="233">
        <v>6000</v>
      </c>
      <c r="G5" s="493"/>
    </row>
    <row r="6" spans="1:7" ht="15" customHeight="1">
      <c r="A6" s="491"/>
      <c r="B6" s="234" t="s">
        <v>349</v>
      </c>
      <c r="C6" s="231" t="s">
        <v>314</v>
      </c>
      <c r="D6" s="231" t="s">
        <v>315</v>
      </c>
      <c r="E6" s="232"/>
      <c r="F6" s="233">
        <v>8479.65</v>
      </c>
      <c r="G6" s="493"/>
    </row>
    <row r="7" spans="1:7" ht="15" customHeight="1">
      <c r="A7" s="491"/>
      <c r="B7" s="235" t="s">
        <v>344</v>
      </c>
      <c r="C7" s="236"/>
      <c r="D7" s="236"/>
      <c r="E7" s="236"/>
      <c r="F7" s="373"/>
      <c r="G7" s="493"/>
    </row>
    <row r="8" spans="1:7" ht="15" customHeight="1">
      <c r="A8" s="491"/>
      <c r="B8" s="237" t="s">
        <v>267</v>
      </c>
      <c r="C8" s="231" t="s">
        <v>314</v>
      </c>
      <c r="D8" s="231" t="s">
        <v>315</v>
      </c>
      <c r="E8" s="232"/>
      <c r="F8" s="233">
        <v>2000</v>
      </c>
      <c r="G8" s="493"/>
    </row>
    <row r="9" spans="1:7" ht="15" customHeight="1">
      <c r="A9" s="491"/>
      <c r="B9" s="234" t="s">
        <v>333</v>
      </c>
      <c r="C9" s="231" t="s">
        <v>314</v>
      </c>
      <c r="D9" s="231" t="s">
        <v>315</v>
      </c>
      <c r="E9" s="231"/>
      <c r="F9" s="233">
        <v>6000</v>
      </c>
      <c r="G9" s="493"/>
    </row>
    <row r="10" spans="1:7" ht="24">
      <c r="A10" s="392" t="s">
        <v>177</v>
      </c>
      <c r="B10" s="234" t="s">
        <v>391</v>
      </c>
      <c r="C10" s="231" t="s">
        <v>161</v>
      </c>
      <c r="D10" s="231" t="s">
        <v>160</v>
      </c>
      <c r="E10" s="231"/>
      <c r="F10" s="233">
        <v>5894.29</v>
      </c>
      <c r="G10" s="385">
        <f>F10</f>
        <v>5894.29</v>
      </c>
    </row>
    <row r="11" spans="1:7" ht="24">
      <c r="A11" s="392" t="s">
        <v>176</v>
      </c>
      <c r="B11" s="234" t="s">
        <v>391</v>
      </c>
      <c r="C11" s="231" t="s">
        <v>161</v>
      </c>
      <c r="D11" s="231" t="s">
        <v>160</v>
      </c>
      <c r="E11" s="231"/>
      <c r="F11" s="233">
        <v>8624.5400000000009</v>
      </c>
      <c r="G11" s="385">
        <f>F11</f>
        <v>8624.5400000000009</v>
      </c>
    </row>
    <row r="12" spans="1:7" ht="24">
      <c r="A12" s="494" t="s">
        <v>266</v>
      </c>
      <c r="B12" s="234" t="s">
        <v>348</v>
      </c>
      <c r="C12" s="231" t="s">
        <v>314</v>
      </c>
      <c r="D12" s="231" t="s">
        <v>315</v>
      </c>
      <c r="E12" s="231"/>
      <c r="F12" s="233">
        <v>7170</v>
      </c>
      <c r="G12" s="495">
        <f>F12+F13</f>
        <v>9671</v>
      </c>
    </row>
    <row r="13" spans="1:7" ht="15" customHeight="1">
      <c r="A13" s="490"/>
      <c r="B13" s="234" t="s">
        <v>316</v>
      </c>
      <c r="C13" s="231" t="s">
        <v>314</v>
      </c>
      <c r="D13" s="231" t="s">
        <v>315</v>
      </c>
      <c r="E13" s="231"/>
      <c r="F13" s="233">
        <v>2501</v>
      </c>
      <c r="G13" s="492"/>
    </row>
    <row r="14" spans="1:7" ht="15" customHeight="1">
      <c r="A14" s="494" t="s">
        <v>317</v>
      </c>
      <c r="B14" s="234" t="s">
        <v>318</v>
      </c>
      <c r="C14" s="231" t="s">
        <v>161</v>
      </c>
      <c r="D14" s="231" t="s">
        <v>160</v>
      </c>
      <c r="E14" s="231"/>
      <c r="F14" s="233">
        <v>3000</v>
      </c>
      <c r="G14" s="495">
        <f>F14+F15</f>
        <v>6659.7800000000007</v>
      </c>
    </row>
    <row r="15" spans="1:7" ht="24">
      <c r="A15" s="490"/>
      <c r="B15" s="234" t="s">
        <v>391</v>
      </c>
      <c r="C15" s="231" t="s">
        <v>161</v>
      </c>
      <c r="D15" s="231" t="s">
        <v>160</v>
      </c>
      <c r="E15" s="231"/>
      <c r="F15" s="233">
        <v>3659.78</v>
      </c>
      <c r="G15" s="492"/>
    </row>
    <row r="16" spans="1:7" ht="15" customHeight="1">
      <c r="A16" s="494" t="s">
        <v>319</v>
      </c>
      <c r="B16" s="238" t="s">
        <v>320</v>
      </c>
      <c r="C16" s="242"/>
      <c r="D16" s="242"/>
      <c r="E16" s="242"/>
      <c r="F16" s="243"/>
      <c r="G16" s="495">
        <f>SUM(F17:F21)</f>
        <v>25516.39</v>
      </c>
    </row>
    <row r="17" spans="1:7" ht="15" customHeight="1">
      <c r="A17" s="497"/>
      <c r="B17" s="239" t="s">
        <v>321</v>
      </c>
      <c r="C17" s="231" t="s">
        <v>314</v>
      </c>
      <c r="D17" s="231" t="s">
        <v>315</v>
      </c>
      <c r="E17" s="231"/>
      <c r="F17" s="233">
        <v>1000</v>
      </c>
      <c r="G17" s="498"/>
    </row>
    <row r="18" spans="1:7" ht="15" customHeight="1">
      <c r="A18" s="497"/>
      <c r="B18" s="239" t="s">
        <v>322</v>
      </c>
      <c r="C18" s="231" t="s">
        <v>314</v>
      </c>
      <c r="D18" s="231" t="s">
        <v>315</v>
      </c>
      <c r="E18" s="231"/>
      <c r="F18" s="233">
        <v>1000</v>
      </c>
      <c r="G18" s="498"/>
    </row>
    <row r="19" spans="1:7" ht="15" customHeight="1">
      <c r="A19" s="497"/>
      <c r="B19" s="239" t="s">
        <v>323</v>
      </c>
      <c r="C19" s="231" t="s">
        <v>314</v>
      </c>
      <c r="D19" s="231" t="s">
        <v>315</v>
      </c>
      <c r="E19" s="231"/>
      <c r="F19" s="233">
        <v>1700</v>
      </c>
      <c r="G19" s="498"/>
    </row>
    <row r="20" spans="1:7" ht="15" customHeight="1">
      <c r="A20" s="497"/>
      <c r="B20" s="239" t="s">
        <v>334</v>
      </c>
      <c r="C20" s="231" t="s">
        <v>314</v>
      </c>
      <c r="D20" s="231" t="s">
        <v>315</v>
      </c>
      <c r="E20" s="231"/>
      <c r="F20" s="233">
        <v>12571</v>
      </c>
      <c r="G20" s="498"/>
    </row>
    <row r="21" spans="1:7" ht="24">
      <c r="A21" s="497"/>
      <c r="B21" s="234" t="s">
        <v>392</v>
      </c>
      <c r="C21" s="231" t="s">
        <v>161</v>
      </c>
      <c r="D21" s="231" t="s">
        <v>160</v>
      </c>
      <c r="E21" s="231"/>
      <c r="F21" s="233">
        <v>9245.39</v>
      </c>
      <c r="G21" s="498"/>
    </row>
    <row r="22" spans="1:7" ht="25.2">
      <c r="A22" s="393" t="s">
        <v>175</v>
      </c>
      <c r="B22" s="234" t="s">
        <v>335</v>
      </c>
      <c r="C22" s="231" t="s">
        <v>161</v>
      </c>
      <c r="D22" s="231" t="s">
        <v>160</v>
      </c>
      <c r="E22" s="231"/>
      <c r="F22" s="233">
        <v>6404.61</v>
      </c>
      <c r="G22" s="385">
        <f>F22</f>
        <v>6404.61</v>
      </c>
    </row>
    <row r="23" spans="1:7" ht="15" customHeight="1">
      <c r="A23" s="499" t="s">
        <v>174</v>
      </c>
      <c r="B23" s="238" t="s">
        <v>345</v>
      </c>
      <c r="C23" s="242"/>
      <c r="D23" s="242"/>
      <c r="E23" s="242"/>
      <c r="F23" s="243"/>
      <c r="G23" s="495">
        <f>SUM(F24:F24)</f>
        <v>10589</v>
      </c>
    </row>
    <row r="24" spans="1:7" ht="15" customHeight="1">
      <c r="A24" s="500"/>
      <c r="B24" s="241" t="s">
        <v>336</v>
      </c>
      <c r="C24" s="231" t="s">
        <v>314</v>
      </c>
      <c r="D24" s="231" t="s">
        <v>315</v>
      </c>
      <c r="E24" s="231"/>
      <c r="F24" s="358">
        <v>10589</v>
      </c>
      <c r="G24" s="498"/>
    </row>
    <row r="25" spans="1:7" ht="24">
      <c r="A25" s="392" t="s">
        <v>173</v>
      </c>
      <c r="B25" s="234" t="s">
        <v>391</v>
      </c>
      <c r="C25" s="231" t="s">
        <v>161</v>
      </c>
      <c r="D25" s="231" t="s">
        <v>160</v>
      </c>
      <c r="E25" s="231"/>
      <c r="F25" s="233">
        <v>6328.07</v>
      </c>
      <c r="G25" s="395">
        <f>F25</f>
        <v>6328.07</v>
      </c>
    </row>
    <row r="26" spans="1:7" ht="24">
      <c r="A26" s="393" t="s">
        <v>171</v>
      </c>
      <c r="B26" s="234" t="s">
        <v>391</v>
      </c>
      <c r="C26" s="231" t="s">
        <v>161</v>
      </c>
      <c r="D26" s="231" t="s">
        <v>160</v>
      </c>
      <c r="E26" s="231"/>
      <c r="F26" s="233">
        <v>8854.19</v>
      </c>
      <c r="G26" s="395">
        <f>F26</f>
        <v>8854.19</v>
      </c>
    </row>
    <row r="27" spans="1:7" ht="15" customHeight="1">
      <c r="A27" s="499" t="s">
        <v>172</v>
      </c>
      <c r="B27" s="234" t="s">
        <v>324</v>
      </c>
      <c r="C27" s="231" t="s">
        <v>314</v>
      </c>
      <c r="D27" s="231" t="s">
        <v>315</v>
      </c>
      <c r="E27" s="231"/>
      <c r="F27" s="233">
        <v>730</v>
      </c>
      <c r="G27" s="502">
        <f>F27+F28</f>
        <v>10283.11</v>
      </c>
    </row>
    <row r="28" spans="1:7" ht="24">
      <c r="A28" s="501"/>
      <c r="B28" s="234" t="s">
        <v>393</v>
      </c>
      <c r="C28" s="231" t="s">
        <v>161</v>
      </c>
      <c r="D28" s="231" t="s">
        <v>160</v>
      </c>
      <c r="E28" s="231"/>
      <c r="F28" s="233">
        <v>9553.11</v>
      </c>
      <c r="G28" s="503"/>
    </row>
    <row r="29" spans="1:7" ht="24">
      <c r="A29" s="394" t="s">
        <v>170</v>
      </c>
      <c r="B29" s="241" t="s">
        <v>337</v>
      </c>
      <c r="C29" s="231" t="s">
        <v>161</v>
      </c>
      <c r="D29" s="231" t="s">
        <v>160</v>
      </c>
      <c r="E29" s="231"/>
      <c r="F29" s="233">
        <v>14876.06</v>
      </c>
      <c r="G29" s="395">
        <f>SUM(F29:F29)</f>
        <v>14876.06</v>
      </c>
    </row>
    <row r="30" spans="1:7" ht="15" customHeight="1">
      <c r="A30" s="499" t="s">
        <v>169</v>
      </c>
      <c r="B30" s="247" t="s">
        <v>272</v>
      </c>
      <c r="C30" s="248"/>
      <c r="D30" s="248"/>
      <c r="E30" s="248"/>
      <c r="F30" s="249"/>
      <c r="G30" s="504">
        <f>SUM(F31:F33)</f>
        <v>12681.65</v>
      </c>
    </row>
    <row r="31" spans="1:7" ht="24">
      <c r="A31" s="500"/>
      <c r="B31" s="250" t="s">
        <v>325</v>
      </c>
      <c r="C31" s="232">
        <v>900</v>
      </c>
      <c r="D31" s="232">
        <v>90095</v>
      </c>
      <c r="E31" s="232"/>
      <c r="F31" s="359">
        <v>10000</v>
      </c>
      <c r="G31" s="504"/>
    </row>
    <row r="32" spans="1:7" ht="15" customHeight="1">
      <c r="A32" s="500"/>
      <c r="B32" s="244" t="s">
        <v>338</v>
      </c>
      <c r="C32" s="232">
        <v>600</v>
      </c>
      <c r="D32" s="232">
        <v>60016</v>
      </c>
      <c r="E32" s="231"/>
      <c r="F32" s="233">
        <v>681.65</v>
      </c>
      <c r="G32" s="504"/>
    </row>
    <row r="33" spans="1:7" ht="24">
      <c r="A33" s="501"/>
      <c r="B33" s="234" t="s">
        <v>339</v>
      </c>
      <c r="C33" s="231" t="s">
        <v>314</v>
      </c>
      <c r="D33" s="231" t="s">
        <v>315</v>
      </c>
      <c r="E33" s="231"/>
      <c r="F33" s="233">
        <v>2000</v>
      </c>
      <c r="G33" s="504"/>
    </row>
    <row r="34" spans="1:7" ht="24">
      <c r="A34" s="499" t="s">
        <v>168</v>
      </c>
      <c r="B34" s="241" t="s">
        <v>394</v>
      </c>
      <c r="C34" s="231" t="s">
        <v>161</v>
      </c>
      <c r="D34" s="231" t="s">
        <v>160</v>
      </c>
      <c r="E34" s="231"/>
      <c r="F34" s="233">
        <v>9425.15</v>
      </c>
      <c r="G34" s="502">
        <f>F34+F35</f>
        <v>11125.15</v>
      </c>
    </row>
    <row r="35" spans="1:7" ht="24">
      <c r="A35" s="501"/>
      <c r="B35" s="251" t="s">
        <v>395</v>
      </c>
      <c r="C35" s="231" t="s">
        <v>161</v>
      </c>
      <c r="D35" s="231" t="s">
        <v>160</v>
      </c>
      <c r="E35" s="231"/>
      <c r="F35" s="360">
        <v>1700</v>
      </c>
      <c r="G35" s="503"/>
    </row>
    <row r="36" spans="1:7" ht="15" customHeight="1">
      <c r="A36" s="494" t="s">
        <v>165</v>
      </c>
      <c r="B36" s="238" t="s">
        <v>346</v>
      </c>
      <c r="C36" s="242"/>
      <c r="D36" s="242"/>
      <c r="E36" s="242"/>
      <c r="F36" s="243"/>
      <c r="G36" s="502">
        <f>SUM(F37:F39)</f>
        <v>13651.27</v>
      </c>
    </row>
    <row r="37" spans="1:7" ht="24">
      <c r="A37" s="497"/>
      <c r="B37" s="241" t="s">
        <v>340</v>
      </c>
      <c r="C37" s="245">
        <v>900</v>
      </c>
      <c r="D37" s="245">
        <v>90095</v>
      </c>
      <c r="E37" s="245"/>
      <c r="F37" s="246">
        <v>10651.27</v>
      </c>
      <c r="G37" s="505"/>
    </row>
    <row r="38" spans="1:7" ht="15" customHeight="1">
      <c r="A38" s="497"/>
      <c r="B38" s="241" t="s">
        <v>326</v>
      </c>
      <c r="C38" s="245">
        <v>900</v>
      </c>
      <c r="D38" s="245">
        <v>90095</v>
      </c>
      <c r="E38" s="245"/>
      <c r="F38" s="246">
        <v>2000</v>
      </c>
      <c r="G38" s="505"/>
    </row>
    <row r="39" spans="1:7" ht="15" customHeight="1">
      <c r="A39" s="497"/>
      <c r="B39" s="361" t="s">
        <v>341</v>
      </c>
      <c r="C39" s="252">
        <v>900</v>
      </c>
      <c r="D39" s="252">
        <v>90095</v>
      </c>
      <c r="E39" s="252"/>
      <c r="F39" s="362">
        <v>1000</v>
      </c>
      <c r="G39" s="505"/>
    </row>
    <row r="40" spans="1:7" ht="24">
      <c r="A40" s="392" t="s">
        <v>166</v>
      </c>
      <c r="B40" s="234" t="s">
        <v>391</v>
      </c>
      <c r="C40" s="245">
        <v>600</v>
      </c>
      <c r="D40" s="245">
        <v>60016</v>
      </c>
      <c r="E40" s="245"/>
      <c r="F40" s="363">
        <v>13855.4</v>
      </c>
      <c r="G40" s="396">
        <v>13855.4</v>
      </c>
    </row>
    <row r="41" spans="1:7" ht="15" customHeight="1">
      <c r="A41" s="494" t="s">
        <v>164</v>
      </c>
      <c r="B41" s="238" t="s">
        <v>167</v>
      </c>
      <c r="C41" s="242"/>
      <c r="D41" s="242"/>
      <c r="E41" s="242"/>
      <c r="F41" s="243"/>
      <c r="G41" s="502">
        <f>SUM(F42:F44:F45)</f>
        <v>17453.21</v>
      </c>
    </row>
    <row r="42" spans="1:7" ht="24">
      <c r="A42" s="497"/>
      <c r="B42" s="241" t="s">
        <v>396</v>
      </c>
      <c r="C42" s="231" t="s">
        <v>314</v>
      </c>
      <c r="D42" s="231" t="s">
        <v>315</v>
      </c>
      <c r="E42" s="231"/>
      <c r="F42" s="246">
        <v>4453.21</v>
      </c>
      <c r="G42" s="505"/>
    </row>
    <row r="43" spans="1:7" ht="15" customHeight="1">
      <c r="A43" s="497"/>
      <c r="B43" s="238" t="s">
        <v>347</v>
      </c>
      <c r="C43" s="242"/>
      <c r="D43" s="242"/>
      <c r="E43" s="242"/>
      <c r="F43" s="243"/>
      <c r="G43" s="505"/>
    </row>
    <row r="44" spans="1:7" s="254" customFormat="1" ht="15" customHeight="1">
      <c r="A44" s="497"/>
      <c r="B44" s="283" t="s">
        <v>397</v>
      </c>
      <c r="C44" s="252">
        <v>900</v>
      </c>
      <c r="D44" s="252">
        <v>90095</v>
      </c>
      <c r="E44" s="253"/>
      <c r="F44" s="246">
        <v>8000</v>
      </c>
      <c r="G44" s="505"/>
    </row>
    <row r="45" spans="1:7" s="254" customFormat="1" ht="15" customHeight="1">
      <c r="A45" s="490"/>
      <c r="B45" s="283" t="s">
        <v>327</v>
      </c>
      <c r="C45" s="252">
        <v>900</v>
      </c>
      <c r="D45" s="252">
        <v>90095</v>
      </c>
      <c r="E45" s="253"/>
      <c r="F45" s="246">
        <v>5000</v>
      </c>
      <c r="G45" s="503"/>
    </row>
    <row r="46" spans="1:7" s="254" customFormat="1" ht="25.2">
      <c r="A46" s="393" t="s">
        <v>328</v>
      </c>
      <c r="B46" s="234" t="s">
        <v>391</v>
      </c>
      <c r="C46" s="245">
        <v>600</v>
      </c>
      <c r="D46" s="245">
        <v>60016</v>
      </c>
      <c r="E46" s="240"/>
      <c r="F46" s="246">
        <v>11125.15</v>
      </c>
      <c r="G46" s="395">
        <f>F46</f>
        <v>11125.15</v>
      </c>
    </row>
    <row r="47" spans="1:7" s="254" customFormat="1" ht="15" customHeight="1">
      <c r="A47" s="499" t="s">
        <v>329</v>
      </c>
      <c r="B47" s="234" t="s">
        <v>342</v>
      </c>
      <c r="C47" s="252">
        <v>900</v>
      </c>
      <c r="D47" s="252">
        <v>90095</v>
      </c>
      <c r="E47" s="253"/>
      <c r="F47" s="246">
        <v>722.48</v>
      </c>
      <c r="G47" s="502">
        <f>F47+F48</f>
        <v>8522.48</v>
      </c>
    </row>
    <row r="48" spans="1:7" s="254" customFormat="1" ht="24">
      <c r="A48" s="501"/>
      <c r="B48" s="234" t="s">
        <v>393</v>
      </c>
      <c r="C48" s="252">
        <v>600</v>
      </c>
      <c r="D48" s="252">
        <v>60016</v>
      </c>
      <c r="E48" s="253"/>
      <c r="F48" s="246">
        <v>7800</v>
      </c>
      <c r="G48" s="503"/>
    </row>
    <row r="49" spans="1:8" s="254" customFormat="1" ht="24">
      <c r="A49" s="393" t="s">
        <v>268</v>
      </c>
      <c r="B49" s="234" t="s">
        <v>391</v>
      </c>
      <c r="C49" s="231" t="s">
        <v>161</v>
      </c>
      <c r="D49" s="231" t="s">
        <v>160</v>
      </c>
      <c r="E49" s="240"/>
      <c r="F49" s="246">
        <v>10844.47</v>
      </c>
      <c r="G49" s="395">
        <f t="shared" ref="G49" si="0">F49</f>
        <v>10844.47</v>
      </c>
    </row>
    <row r="50" spans="1:8" ht="24">
      <c r="A50" s="393" t="s">
        <v>163</v>
      </c>
      <c r="B50" s="234" t="s">
        <v>391</v>
      </c>
      <c r="C50" s="231" t="s">
        <v>161</v>
      </c>
      <c r="D50" s="231" t="s">
        <v>160</v>
      </c>
      <c r="E50" s="231"/>
      <c r="F50" s="246">
        <v>6812.88</v>
      </c>
      <c r="G50" s="395">
        <f>F50</f>
        <v>6812.88</v>
      </c>
    </row>
    <row r="51" spans="1:8" ht="24">
      <c r="A51" s="392" t="s">
        <v>162</v>
      </c>
      <c r="B51" s="234" t="s">
        <v>391</v>
      </c>
      <c r="C51" s="364" t="s">
        <v>161</v>
      </c>
      <c r="D51" s="364" t="s">
        <v>160</v>
      </c>
      <c r="E51" s="364"/>
      <c r="F51" s="365">
        <v>6404.61</v>
      </c>
      <c r="G51" s="397">
        <f>F51</f>
        <v>6404.61</v>
      </c>
    </row>
    <row r="52" spans="1:8" ht="21" customHeight="1">
      <c r="A52" s="507" t="s">
        <v>271</v>
      </c>
      <c r="B52" s="508"/>
      <c r="C52" s="508"/>
      <c r="D52" s="508"/>
      <c r="E52" s="509"/>
      <c r="F52" s="257">
        <f>SUM(F5:F51)</f>
        <v>248656.96</v>
      </c>
      <c r="G52" s="262">
        <f>SUM(G4:G51)</f>
        <v>248656.95999999996</v>
      </c>
    </row>
    <row r="53" spans="1:8" ht="15" customHeight="1">
      <c r="A53" s="506" t="s">
        <v>103</v>
      </c>
      <c r="B53" s="506"/>
      <c r="C53" s="506"/>
      <c r="D53" s="506"/>
      <c r="E53" s="506"/>
      <c r="F53" s="506"/>
      <c r="G53" s="506"/>
    </row>
    <row r="54" spans="1:8" s="374" customFormat="1" ht="15" customHeight="1">
      <c r="A54" s="517" t="s">
        <v>273</v>
      </c>
      <c r="B54" s="518" t="s">
        <v>109</v>
      </c>
      <c r="C54" s="519" t="s">
        <v>180</v>
      </c>
      <c r="D54" s="519"/>
      <c r="E54" s="519"/>
      <c r="F54" s="519" t="s">
        <v>77</v>
      </c>
      <c r="G54" s="519"/>
    </row>
    <row r="55" spans="1:8" s="374" customFormat="1" ht="15" customHeight="1">
      <c r="A55" s="517"/>
      <c r="B55" s="518"/>
      <c r="C55" s="519"/>
      <c r="D55" s="519"/>
      <c r="E55" s="519"/>
      <c r="F55" s="375" t="s">
        <v>76</v>
      </c>
      <c r="G55" s="375" t="s">
        <v>75</v>
      </c>
    </row>
    <row r="56" spans="1:8" ht="15" customHeight="1">
      <c r="A56" s="356">
        <v>600</v>
      </c>
      <c r="B56" s="366" t="s">
        <v>135</v>
      </c>
      <c r="C56" s="513">
        <f>C57</f>
        <v>145089.34999999998</v>
      </c>
      <c r="D56" s="513"/>
      <c r="E56" s="513"/>
      <c r="F56" s="367">
        <f>F57</f>
        <v>145089.35</v>
      </c>
      <c r="G56" s="368"/>
      <c r="H56" s="255"/>
    </row>
    <row r="57" spans="1:8" ht="15" customHeight="1">
      <c r="A57" s="357">
        <v>60016</v>
      </c>
      <c r="B57" s="369" t="s">
        <v>131</v>
      </c>
      <c r="C57" s="514">
        <v>145089.34999999998</v>
      </c>
      <c r="D57" s="515"/>
      <c r="E57" s="516"/>
      <c r="F57" s="370">
        <v>145089.35</v>
      </c>
      <c r="G57" s="371"/>
      <c r="H57" s="255"/>
    </row>
    <row r="58" spans="1:8" ht="15" customHeight="1">
      <c r="A58" s="356">
        <v>900</v>
      </c>
      <c r="B58" s="366" t="s">
        <v>9</v>
      </c>
      <c r="C58" s="513">
        <f>F58+G58</f>
        <v>103567.61</v>
      </c>
      <c r="D58" s="513"/>
      <c r="E58" s="513"/>
      <c r="F58" s="256">
        <f>F59</f>
        <v>51736.61</v>
      </c>
      <c r="G58" s="256">
        <f>G59</f>
        <v>51831</v>
      </c>
      <c r="H58" s="255"/>
    </row>
    <row r="59" spans="1:8" ht="15" customHeight="1">
      <c r="A59" s="357">
        <v>90095</v>
      </c>
      <c r="B59" s="369" t="s">
        <v>269</v>
      </c>
      <c r="C59" s="510">
        <f>F59+G59</f>
        <v>103567.61</v>
      </c>
      <c r="D59" s="510"/>
      <c r="E59" s="510"/>
      <c r="F59" s="370">
        <v>51736.61</v>
      </c>
      <c r="G59" s="370">
        <v>51831</v>
      </c>
    </row>
    <row r="60" spans="1:8" s="254" customFormat="1" ht="15" customHeight="1">
      <c r="A60" s="507" t="s">
        <v>237</v>
      </c>
      <c r="B60" s="509"/>
      <c r="C60" s="511">
        <f>C56+C58</f>
        <v>248656.95999999996</v>
      </c>
      <c r="D60" s="512"/>
      <c r="E60" s="512"/>
      <c r="F60" s="257">
        <f>F56+F58</f>
        <v>196825.96000000002</v>
      </c>
      <c r="G60" s="257">
        <f>G56+G58</f>
        <v>51831</v>
      </c>
    </row>
    <row r="61" spans="1:8" ht="15" customHeight="1">
      <c r="F61" s="372"/>
    </row>
    <row r="62" spans="1:8" ht="15" customHeight="1">
      <c r="F62" s="255"/>
    </row>
  </sheetData>
  <mergeCells count="35">
    <mergeCell ref="A53:G53"/>
    <mergeCell ref="A52:E52"/>
    <mergeCell ref="C59:E59"/>
    <mergeCell ref="A60:B60"/>
    <mergeCell ref="C60:E60"/>
    <mergeCell ref="C56:E56"/>
    <mergeCell ref="C57:E57"/>
    <mergeCell ref="C58:E58"/>
    <mergeCell ref="A54:A55"/>
    <mergeCell ref="B54:B55"/>
    <mergeCell ref="C54:E55"/>
    <mergeCell ref="F54:G54"/>
    <mergeCell ref="A36:A39"/>
    <mergeCell ref="G36:G39"/>
    <mergeCell ref="A41:A45"/>
    <mergeCell ref="G41:G45"/>
    <mergeCell ref="A47:A48"/>
    <mergeCell ref="G47:G48"/>
    <mergeCell ref="A27:A28"/>
    <mergeCell ref="G27:G28"/>
    <mergeCell ref="A30:A33"/>
    <mergeCell ref="G30:G33"/>
    <mergeCell ref="A34:A35"/>
    <mergeCell ref="G34:G35"/>
    <mergeCell ref="A14:A15"/>
    <mergeCell ref="G14:G15"/>
    <mergeCell ref="A16:A21"/>
    <mergeCell ref="G16:G21"/>
    <mergeCell ref="A23:A24"/>
    <mergeCell ref="G23:G24"/>
    <mergeCell ref="A4:A9"/>
    <mergeCell ref="G4:G9"/>
    <mergeCell ref="A12:A13"/>
    <mergeCell ref="G12:G13"/>
    <mergeCell ref="A2:G2"/>
  </mergeCells>
  <pageMargins left="0.78740157480314965" right="0.39370078740157483" top="1.5748031496062993" bottom="0.62992125984251968" header="0.51181102362204722" footer="0.15748031496062992"/>
  <pageSetup paperSize="9" scale="75" orientation="portrait" r:id="rId1"/>
  <headerFooter>
    <oddHeader>&amp;RTabela nr 3 
do Uchwały Budżetowej .....    
 z dnia 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ColWidth="9.109375" defaultRowHeight="13.2"/>
  <cols>
    <col min="1" max="1" width="4.6640625" style="97" bestFit="1" customWidth="1"/>
    <col min="2" max="2" width="40.109375" style="97" bestFit="1" customWidth="1"/>
    <col min="3" max="3" width="14" style="97" customWidth="1"/>
    <col min="4" max="4" width="20.5546875" style="97" customWidth="1"/>
    <col min="5" max="7" width="11.109375" style="97" bestFit="1" customWidth="1"/>
    <col min="8" max="16384" width="9.109375" style="97"/>
  </cols>
  <sheetData>
    <row r="1" spans="1:7">
      <c r="B1" s="117"/>
    </row>
    <row r="2" spans="1:7" ht="15" customHeight="1">
      <c r="A2" s="521" t="s">
        <v>361</v>
      </c>
      <c r="B2" s="521"/>
      <c r="C2" s="521"/>
      <c r="D2" s="521"/>
    </row>
    <row r="3" spans="1:7" ht="6.75" customHeight="1">
      <c r="A3" s="116"/>
    </row>
    <row r="4" spans="1:7">
      <c r="D4" s="115"/>
    </row>
    <row r="5" spans="1:7" ht="15" customHeight="1">
      <c r="A5" s="522" t="s">
        <v>159</v>
      </c>
      <c r="B5" s="522" t="s">
        <v>227</v>
      </c>
      <c r="C5" s="523" t="s">
        <v>226</v>
      </c>
      <c r="D5" s="524" t="s">
        <v>225</v>
      </c>
    </row>
    <row r="6" spans="1:7" ht="15" customHeight="1">
      <c r="A6" s="522"/>
      <c r="B6" s="522"/>
      <c r="C6" s="522"/>
      <c r="D6" s="525"/>
    </row>
    <row r="7" spans="1:7" ht="15.75" customHeight="1">
      <c r="A7" s="522"/>
      <c r="B7" s="522"/>
      <c r="C7" s="522"/>
      <c r="D7" s="526"/>
    </row>
    <row r="8" spans="1:7" s="113" customFormat="1" ht="6.75" customHeight="1">
      <c r="A8" s="114">
        <v>1</v>
      </c>
      <c r="B8" s="114">
        <v>2</v>
      </c>
      <c r="C8" s="114">
        <v>3</v>
      </c>
      <c r="D8" s="114" t="s">
        <v>224</v>
      </c>
    </row>
    <row r="9" spans="1:7" ht="18.899999999999999" customHeight="1">
      <c r="A9" s="106" t="s">
        <v>202</v>
      </c>
      <c r="B9" s="105" t="s">
        <v>281</v>
      </c>
      <c r="C9" s="106"/>
      <c r="D9" s="404">
        <v>16109000</v>
      </c>
    </row>
    <row r="10" spans="1:7" ht="18.899999999999999" customHeight="1">
      <c r="A10" s="106" t="s">
        <v>200</v>
      </c>
      <c r="B10" s="105" t="s">
        <v>282</v>
      </c>
      <c r="C10" s="106"/>
      <c r="D10" s="404">
        <v>18070000</v>
      </c>
    </row>
    <row r="11" spans="1:7" ht="18.899999999999999" customHeight="1">
      <c r="A11" s="106" t="s">
        <v>197</v>
      </c>
      <c r="B11" s="105" t="s">
        <v>221</v>
      </c>
      <c r="C11" s="106"/>
      <c r="D11" s="405">
        <f>SUM(D9-D10)</f>
        <v>-1961000</v>
      </c>
      <c r="G11" s="112"/>
    </row>
    <row r="12" spans="1:7" ht="18.899999999999999" customHeight="1">
      <c r="A12" s="520" t="s">
        <v>220</v>
      </c>
      <c r="B12" s="520"/>
      <c r="C12" s="111"/>
      <c r="D12" s="406">
        <f>SUM(D18)</f>
        <v>2211160</v>
      </c>
    </row>
    <row r="13" spans="1:7" ht="18.899999999999999" customHeight="1">
      <c r="A13" s="110" t="s">
        <v>202</v>
      </c>
      <c r="B13" s="109" t="s">
        <v>219</v>
      </c>
      <c r="C13" s="110" t="s">
        <v>217</v>
      </c>
      <c r="D13" s="109"/>
    </row>
    <row r="14" spans="1:7" ht="18.899999999999999" customHeight="1">
      <c r="A14" s="106" t="s">
        <v>200</v>
      </c>
      <c r="B14" s="105" t="s">
        <v>218</v>
      </c>
      <c r="C14" s="106" t="s">
        <v>217</v>
      </c>
      <c r="D14" s="108"/>
    </row>
    <row r="15" spans="1:7" ht="43.2" customHeight="1">
      <c r="A15" s="106" t="s">
        <v>197</v>
      </c>
      <c r="B15" s="107" t="s">
        <v>216</v>
      </c>
      <c r="C15" s="106" t="s">
        <v>215</v>
      </c>
      <c r="D15" s="105"/>
      <c r="E15" s="112"/>
      <c r="F15" s="112"/>
    </row>
    <row r="16" spans="1:7" ht="18.899999999999999" customHeight="1">
      <c r="A16" s="106" t="s">
        <v>194</v>
      </c>
      <c r="B16" s="105" t="s">
        <v>214</v>
      </c>
      <c r="C16" s="106" t="s">
        <v>213</v>
      </c>
      <c r="D16" s="105"/>
    </row>
    <row r="17" spans="1:6" ht="18.899999999999999" customHeight="1">
      <c r="A17" s="106" t="s">
        <v>191</v>
      </c>
      <c r="B17" s="105" t="s">
        <v>212</v>
      </c>
      <c r="C17" s="106" t="s">
        <v>211</v>
      </c>
      <c r="D17" s="105"/>
    </row>
    <row r="18" spans="1:6" ht="18.899999999999999" customHeight="1">
      <c r="A18" s="106" t="s">
        <v>188</v>
      </c>
      <c r="B18" s="105" t="s">
        <v>210</v>
      </c>
      <c r="C18" s="106" t="s">
        <v>209</v>
      </c>
      <c r="D18" s="404">
        <v>2211160</v>
      </c>
      <c r="E18" s="410"/>
    </row>
    <row r="19" spans="1:6" ht="18.899999999999999" customHeight="1">
      <c r="A19" s="106" t="s">
        <v>185</v>
      </c>
      <c r="B19" s="105" t="s">
        <v>208</v>
      </c>
      <c r="C19" s="106" t="s">
        <v>207</v>
      </c>
      <c r="D19" s="404"/>
    </row>
    <row r="20" spans="1:6" ht="18.899999999999999" customHeight="1">
      <c r="A20" s="106" t="s">
        <v>206</v>
      </c>
      <c r="B20" s="103" t="s">
        <v>205</v>
      </c>
      <c r="C20" s="104" t="s">
        <v>204</v>
      </c>
      <c r="D20" s="407"/>
    </row>
    <row r="21" spans="1:6" ht="18.899999999999999" customHeight="1">
      <c r="A21" s="520" t="s">
        <v>203</v>
      </c>
      <c r="B21" s="520"/>
      <c r="C21" s="111"/>
      <c r="D21" s="408">
        <f>D23</f>
        <v>250160</v>
      </c>
    </row>
    <row r="22" spans="1:6" ht="18.899999999999999" customHeight="1">
      <c r="A22" s="110" t="s">
        <v>202</v>
      </c>
      <c r="B22" s="109" t="s">
        <v>201</v>
      </c>
      <c r="C22" s="110" t="s">
        <v>198</v>
      </c>
      <c r="D22" s="409"/>
    </row>
    <row r="23" spans="1:6" ht="18.899999999999999" customHeight="1">
      <c r="A23" s="106" t="s">
        <v>200</v>
      </c>
      <c r="B23" s="105" t="s">
        <v>199</v>
      </c>
      <c r="C23" s="106" t="s">
        <v>198</v>
      </c>
      <c r="D23" s="404">
        <v>250160</v>
      </c>
    </row>
    <row r="24" spans="1:6" ht="39.6">
      <c r="A24" s="106" t="s">
        <v>197</v>
      </c>
      <c r="B24" s="107" t="s">
        <v>196</v>
      </c>
      <c r="C24" s="106" t="s">
        <v>195</v>
      </c>
      <c r="D24" s="105"/>
    </row>
    <row r="25" spans="1:6" ht="18.899999999999999" customHeight="1">
      <c r="A25" s="106" t="s">
        <v>194</v>
      </c>
      <c r="B25" s="105" t="s">
        <v>193</v>
      </c>
      <c r="C25" s="106" t="s">
        <v>192</v>
      </c>
      <c r="D25" s="105"/>
    </row>
    <row r="26" spans="1:6" ht="18.899999999999999" customHeight="1">
      <c r="A26" s="106" t="s">
        <v>191</v>
      </c>
      <c r="B26" s="105" t="s">
        <v>190</v>
      </c>
      <c r="C26" s="106" t="s">
        <v>189</v>
      </c>
      <c r="D26" s="105"/>
    </row>
    <row r="27" spans="1:6" ht="18.899999999999999" customHeight="1">
      <c r="A27" s="106" t="s">
        <v>188</v>
      </c>
      <c r="B27" s="105" t="s">
        <v>187</v>
      </c>
      <c r="C27" s="106" t="s">
        <v>186</v>
      </c>
      <c r="D27" s="105"/>
    </row>
    <row r="28" spans="1:6" ht="18.899999999999999" customHeight="1">
      <c r="A28" s="104" t="s">
        <v>185</v>
      </c>
      <c r="B28" s="103" t="s">
        <v>184</v>
      </c>
      <c r="C28" s="104" t="s">
        <v>183</v>
      </c>
      <c r="D28" s="103"/>
    </row>
    <row r="29" spans="1:6" ht="7.5" customHeight="1">
      <c r="A29" s="102"/>
      <c r="B29" s="101"/>
      <c r="C29" s="101"/>
      <c r="D29" s="101"/>
    </row>
    <row r="30" spans="1:6">
      <c r="A30" s="100"/>
      <c r="B30" s="99"/>
      <c r="C30" s="99"/>
      <c r="D30" s="99"/>
      <c r="E30" s="98"/>
      <c r="F30" s="98"/>
    </row>
  </sheetData>
  <mergeCells count="7">
    <mergeCell ref="A12:B12"/>
    <mergeCell ref="A21:B21"/>
    <mergeCell ref="A2:D2"/>
    <mergeCell ref="A5:A7"/>
    <mergeCell ref="C5:C7"/>
    <mergeCell ref="B5:B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Budżetowej .... 
z dnia 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5" sqref="A5"/>
    </sheetView>
  </sheetViews>
  <sheetFormatPr defaultColWidth="9.109375" defaultRowHeight="13.2"/>
  <cols>
    <col min="1" max="1" width="28.109375" style="118" customWidth="1"/>
    <col min="2" max="2" width="9.33203125" style="118" customWidth="1"/>
    <col min="3" max="3" width="11.109375" style="118" customWidth="1"/>
    <col min="4" max="4" width="12.109375" style="118" customWidth="1"/>
    <col min="5" max="5" width="30.88671875" style="118" customWidth="1"/>
    <col min="6" max="6" width="9.109375" style="118"/>
    <col min="7" max="7" width="11.44140625" style="118" customWidth="1"/>
    <col min="8" max="8" width="11.88671875" style="118" customWidth="1"/>
    <col min="9" max="9" width="13.6640625" style="118" customWidth="1"/>
    <col min="10" max="10" width="15.33203125" style="118" customWidth="1"/>
    <col min="11" max="16384" width="9.109375" style="118"/>
  </cols>
  <sheetData>
    <row r="1" spans="1:10" ht="15.6">
      <c r="A1" s="527" t="s">
        <v>283</v>
      </c>
      <c r="B1" s="527"/>
      <c r="C1" s="527"/>
      <c r="D1" s="527"/>
      <c r="E1" s="527"/>
      <c r="F1" s="128"/>
      <c r="G1" s="130"/>
      <c r="H1" s="130"/>
      <c r="I1" s="129"/>
      <c r="J1" s="129"/>
    </row>
    <row r="2" spans="1:10" ht="15.6">
      <c r="A2" s="528" t="s">
        <v>284</v>
      </c>
      <c r="B2" s="528"/>
      <c r="C2" s="528"/>
      <c r="D2" s="528"/>
      <c r="E2" s="528"/>
      <c r="F2" s="128"/>
      <c r="G2" s="130"/>
      <c r="H2" s="130"/>
      <c r="I2" s="129"/>
      <c r="J2" s="129"/>
    </row>
    <row r="3" spans="1:10" ht="15.6">
      <c r="A3" s="527" t="s">
        <v>285</v>
      </c>
      <c r="B3" s="527"/>
      <c r="C3" s="527"/>
      <c r="D3" s="527"/>
      <c r="E3" s="527"/>
      <c r="F3" s="127"/>
    </row>
    <row r="4" spans="1:10" ht="15.6">
      <c r="A4" s="538" t="s">
        <v>378</v>
      </c>
      <c r="B4" s="538"/>
      <c r="C4" s="538"/>
      <c r="D4" s="538"/>
      <c r="E4" s="538"/>
      <c r="F4" s="127"/>
    </row>
    <row r="5" spans="1:10" ht="15.6">
      <c r="A5" s="128"/>
      <c r="B5" s="128"/>
      <c r="C5" s="128"/>
      <c r="D5" s="128"/>
      <c r="E5" s="127"/>
      <c r="F5" s="127"/>
    </row>
    <row r="7" spans="1:10" ht="15.6">
      <c r="A7" s="532" t="s">
        <v>223</v>
      </c>
      <c r="B7" s="533"/>
      <c r="C7" s="533"/>
      <c r="D7" s="534"/>
      <c r="E7" s="532" t="s">
        <v>222</v>
      </c>
      <c r="F7" s="533"/>
      <c r="G7" s="533"/>
      <c r="H7" s="534"/>
    </row>
    <row r="8" spans="1:10" ht="59.25" customHeight="1">
      <c r="A8" s="126" t="s">
        <v>229</v>
      </c>
      <c r="B8" s="124" t="s">
        <v>228</v>
      </c>
      <c r="C8" s="124" t="s">
        <v>158</v>
      </c>
      <c r="D8" s="124" t="s">
        <v>108</v>
      </c>
      <c r="E8" s="126" t="s">
        <v>286</v>
      </c>
      <c r="F8" s="124" t="s">
        <v>228</v>
      </c>
      <c r="G8" s="124" t="s">
        <v>158</v>
      </c>
      <c r="H8" s="124" t="s">
        <v>108</v>
      </c>
    </row>
    <row r="9" spans="1:10">
      <c r="A9" s="122"/>
      <c r="B9" s="122">
        <v>756</v>
      </c>
      <c r="C9" s="122">
        <v>75618</v>
      </c>
      <c r="D9" s="121">
        <v>100000</v>
      </c>
      <c r="E9" s="122"/>
      <c r="F9" s="122">
        <v>851</v>
      </c>
      <c r="G9" s="122">
        <v>85154</v>
      </c>
      <c r="H9" s="121">
        <v>90000</v>
      </c>
    </row>
    <row r="10" spans="1:10">
      <c r="A10" s="122"/>
      <c r="B10" s="122"/>
      <c r="C10" s="122"/>
      <c r="D10" s="123"/>
      <c r="E10" s="122"/>
      <c r="F10" s="122"/>
      <c r="G10" s="122"/>
      <c r="H10" s="122"/>
    </row>
    <row r="11" spans="1:10">
      <c r="A11" s="122"/>
      <c r="B11" s="122"/>
      <c r="C11" s="122"/>
      <c r="D11" s="123"/>
      <c r="E11" s="122"/>
      <c r="F11" s="122"/>
      <c r="G11" s="122"/>
      <c r="H11" s="122"/>
    </row>
    <row r="12" spans="1:10">
      <c r="A12" s="122"/>
      <c r="B12" s="122"/>
      <c r="C12" s="122"/>
      <c r="D12" s="123"/>
      <c r="E12" s="122"/>
      <c r="F12" s="122"/>
      <c r="G12" s="122"/>
      <c r="H12" s="122"/>
    </row>
    <row r="13" spans="1:10">
      <c r="A13" s="122"/>
      <c r="B13" s="122"/>
      <c r="C13" s="122"/>
      <c r="D13" s="123"/>
      <c r="E13" s="122"/>
      <c r="F13" s="122"/>
      <c r="G13" s="122"/>
      <c r="H13" s="122"/>
    </row>
    <row r="14" spans="1:10">
      <c r="A14" s="122"/>
      <c r="B14" s="122"/>
      <c r="C14" s="122"/>
      <c r="D14" s="123"/>
      <c r="E14" s="122"/>
      <c r="F14" s="122"/>
      <c r="G14" s="122"/>
      <c r="H14" s="122"/>
    </row>
    <row r="15" spans="1:10" ht="34.5" customHeight="1">
      <c r="A15" s="122"/>
      <c r="B15" s="122"/>
      <c r="C15" s="122"/>
      <c r="D15" s="123"/>
      <c r="E15" s="125" t="s">
        <v>287</v>
      </c>
      <c r="F15" s="124" t="s">
        <v>228</v>
      </c>
      <c r="G15" s="124" t="s">
        <v>158</v>
      </c>
      <c r="H15" s="124" t="s">
        <v>108</v>
      </c>
    </row>
    <row r="16" spans="1:10">
      <c r="A16" s="122"/>
      <c r="B16" s="122"/>
      <c r="C16" s="122"/>
      <c r="D16" s="123"/>
      <c r="E16" s="122"/>
      <c r="F16" s="122">
        <v>851</v>
      </c>
      <c r="G16" s="122">
        <v>85153</v>
      </c>
      <c r="H16" s="121">
        <v>10000</v>
      </c>
    </row>
    <row r="17" spans="1:8">
      <c r="A17" s="122"/>
      <c r="B17" s="122"/>
      <c r="C17" s="122"/>
      <c r="D17" s="123"/>
      <c r="E17" s="122"/>
      <c r="F17" s="122"/>
      <c r="G17" s="122"/>
      <c r="H17" s="121"/>
    </row>
    <row r="18" spans="1:8">
      <c r="A18" s="122"/>
      <c r="B18" s="122"/>
      <c r="C18" s="122"/>
      <c r="D18" s="123"/>
      <c r="E18" s="122"/>
      <c r="F18" s="122"/>
      <c r="G18" s="122"/>
      <c r="H18" s="121"/>
    </row>
    <row r="19" spans="1:8">
      <c r="A19" s="535"/>
      <c r="B19" s="536"/>
      <c r="C19" s="537"/>
      <c r="D19" s="123"/>
      <c r="E19" s="122"/>
      <c r="F19" s="122"/>
      <c r="G19" s="122"/>
      <c r="H19" s="121"/>
    </row>
    <row r="20" spans="1:8">
      <c r="A20" s="535"/>
      <c r="B20" s="536"/>
      <c r="C20" s="537"/>
      <c r="D20" s="123"/>
      <c r="E20" s="122"/>
      <c r="F20" s="122"/>
      <c r="G20" s="122"/>
      <c r="H20" s="121"/>
    </row>
    <row r="21" spans="1:8">
      <c r="A21" s="529" t="s">
        <v>144</v>
      </c>
      <c r="B21" s="530"/>
      <c r="C21" s="531"/>
      <c r="D21" s="119">
        <f>SUM(D9:D20)</f>
        <v>100000</v>
      </c>
      <c r="E21" s="120"/>
      <c r="F21" s="120"/>
      <c r="G21" s="120"/>
      <c r="H21" s="119">
        <f>SUM(H9+H16)</f>
        <v>100000</v>
      </c>
    </row>
  </sheetData>
  <mergeCells count="9">
    <mergeCell ref="A1:E1"/>
    <mergeCell ref="A2:E2"/>
    <mergeCell ref="A3:E3"/>
    <mergeCell ref="A21:C21"/>
    <mergeCell ref="E7:H7"/>
    <mergeCell ref="A7:D7"/>
    <mergeCell ref="A19:C19"/>
    <mergeCell ref="A20:C20"/>
    <mergeCell ref="A4:E4"/>
  </mergeCells>
  <pageMargins left="1.1417322834645669" right="0.51181102362204722" top="2.204724409448819" bottom="0.98425196850393704" header="0.51181102362204722" footer="0.51181102362204722"/>
  <pageSetup paperSize="9" orientation="landscape" r:id="rId1"/>
  <headerFooter alignWithMargins="0">
    <oddHeader xml:space="preserve">&amp;RTabela nr 5 
do Uchwały Budżetowej  ..... 
z dnia 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" sqref="A2"/>
    </sheetView>
  </sheetViews>
  <sheetFormatPr defaultColWidth="9.109375" defaultRowHeight="13.2"/>
  <cols>
    <col min="1" max="1" width="9" style="131" customWidth="1"/>
    <col min="2" max="2" width="8.6640625" style="131" customWidth="1"/>
    <col min="3" max="3" width="41.88671875" style="131" customWidth="1"/>
    <col min="4" max="5" width="15.33203125" style="131" customWidth="1"/>
    <col min="6" max="6" width="7.88671875" style="131" customWidth="1"/>
    <col min="7" max="7" width="8.88671875" style="131" customWidth="1"/>
    <col min="8" max="8" width="13.6640625" style="131" customWidth="1"/>
    <col min="9" max="9" width="15.33203125" style="131" customWidth="1"/>
    <col min="10" max="16384" width="9.109375" style="131"/>
  </cols>
  <sheetData>
    <row r="1" spans="1:9">
      <c r="A1" s="138"/>
    </row>
    <row r="2" spans="1:9" s="333" customFormat="1" ht="15.6">
      <c r="B2" s="542" t="s">
        <v>236</v>
      </c>
      <c r="C2" s="542"/>
      <c r="D2" s="542"/>
      <c r="E2" s="334"/>
      <c r="F2" s="334"/>
      <c r="G2" s="334"/>
      <c r="H2" s="335"/>
      <c r="I2" s="335"/>
    </row>
    <row r="3" spans="1:9" s="333" customFormat="1" ht="15.6">
      <c r="B3" s="542" t="s">
        <v>235</v>
      </c>
      <c r="C3" s="542"/>
      <c r="D3" s="542"/>
      <c r="E3" s="334"/>
      <c r="F3" s="334"/>
    </row>
    <row r="4" spans="1:9" s="333" customFormat="1" ht="15.6">
      <c r="A4" s="334"/>
      <c r="B4" s="542" t="s">
        <v>363</v>
      </c>
      <c r="C4" s="542"/>
      <c r="D4" s="542"/>
      <c r="E4" s="334"/>
      <c r="F4" s="334"/>
    </row>
    <row r="5" spans="1:9" s="333" customFormat="1" ht="15.6">
      <c r="A5" s="334"/>
      <c r="B5" s="336"/>
      <c r="C5" s="336"/>
      <c r="D5" s="336"/>
      <c r="E5" s="336"/>
      <c r="F5" s="336"/>
    </row>
    <row r="6" spans="1:9" s="339" customFormat="1" ht="12.75" customHeight="1">
      <c r="A6" s="337"/>
      <c r="B6" s="337"/>
      <c r="C6" s="338"/>
      <c r="D6" s="543" t="s">
        <v>234</v>
      </c>
      <c r="E6" s="544"/>
    </row>
    <row r="7" spans="1:9" s="343" customFormat="1" ht="34.5" customHeight="1">
      <c r="A7" s="340" t="s">
        <v>111</v>
      </c>
      <c r="B7" s="340" t="s">
        <v>110</v>
      </c>
      <c r="C7" s="341" t="s">
        <v>233</v>
      </c>
      <c r="D7" s="342" t="s">
        <v>232</v>
      </c>
      <c r="E7" s="342" t="s">
        <v>231</v>
      </c>
    </row>
    <row r="8" spans="1:9" s="343" customFormat="1" ht="11.4">
      <c r="A8" s="344">
        <v>1</v>
      </c>
      <c r="B8" s="344">
        <v>2</v>
      </c>
      <c r="C8" s="344">
        <v>3</v>
      </c>
      <c r="D8" s="345">
        <v>4</v>
      </c>
      <c r="E8" s="346">
        <v>5</v>
      </c>
    </row>
    <row r="9" spans="1:9" s="333" customFormat="1" ht="20.25" customHeight="1">
      <c r="A9" s="347">
        <v>900</v>
      </c>
      <c r="B9" s="347"/>
      <c r="C9" s="384" t="s">
        <v>9</v>
      </c>
      <c r="D9" s="348">
        <f>+D10+D12</f>
        <v>20000</v>
      </c>
      <c r="E9" s="348">
        <f>+E10+E12</f>
        <v>20000</v>
      </c>
    </row>
    <row r="10" spans="1:9" s="333" customFormat="1" ht="25.05" customHeight="1">
      <c r="A10" s="349"/>
      <c r="B10" s="349">
        <v>90019</v>
      </c>
      <c r="C10" s="383" t="s">
        <v>379</v>
      </c>
      <c r="D10" s="350">
        <f>+D11</f>
        <v>20000</v>
      </c>
      <c r="E10" s="350"/>
    </row>
    <row r="11" spans="1:9" s="333" customFormat="1" ht="16.5" customHeight="1">
      <c r="A11" s="351"/>
      <c r="B11" s="351"/>
      <c r="C11" s="383" t="s">
        <v>380</v>
      </c>
      <c r="D11" s="350">
        <v>20000</v>
      </c>
      <c r="E11" s="350"/>
    </row>
    <row r="12" spans="1:9" s="333" customFormat="1" ht="16.5" customHeight="1">
      <c r="A12" s="351"/>
      <c r="B12" s="349">
        <v>90095</v>
      </c>
      <c r="C12" s="383" t="s">
        <v>5</v>
      </c>
      <c r="D12" s="350"/>
      <c r="E12" s="350">
        <f>+E13</f>
        <v>20000</v>
      </c>
    </row>
    <row r="13" spans="1:9" s="333" customFormat="1" ht="25.05" customHeight="1">
      <c r="A13" s="351"/>
      <c r="B13" s="351"/>
      <c r="C13" s="352" t="s">
        <v>230</v>
      </c>
      <c r="D13" s="350"/>
      <c r="E13" s="353">
        <v>20000</v>
      </c>
    </row>
    <row r="14" spans="1:9" s="333" customFormat="1" ht="22.2" customHeight="1">
      <c r="A14" s="539" t="s">
        <v>144</v>
      </c>
      <c r="B14" s="540"/>
      <c r="C14" s="541"/>
      <c r="D14" s="354">
        <f>+D9</f>
        <v>20000</v>
      </c>
      <c r="E14" s="354">
        <f>+E9</f>
        <v>20000</v>
      </c>
    </row>
    <row r="18" spans="7:10">
      <c r="G18" s="284"/>
      <c r="H18" s="284"/>
      <c r="I18" s="284"/>
      <c r="J18" s="284"/>
    </row>
    <row r="19" spans="7:10">
      <c r="G19" s="284"/>
      <c r="H19" s="284"/>
      <c r="I19" s="284"/>
      <c r="J19" s="284"/>
    </row>
    <row r="20" spans="7:10">
      <c r="G20" s="284"/>
      <c r="H20" s="284"/>
      <c r="I20" s="284"/>
      <c r="J20" s="284"/>
    </row>
    <row r="21" spans="7:10">
      <c r="G21" s="284"/>
      <c r="H21" s="284"/>
      <c r="I21" s="284"/>
      <c r="J21" s="284"/>
    </row>
    <row r="22" spans="7:10">
      <c r="G22" s="285"/>
      <c r="H22" s="285"/>
      <c r="I22" s="285"/>
      <c r="J22" s="285"/>
    </row>
  </sheetData>
  <mergeCells count="5">
    <mergeCell ref="A14:C14"/>
    <mergeCell ref="B2:D2"/>
    <mergeCell ref="B3:D3"/>
    <mergeCell ref="B4:D4"/>
    <mergeCell ref="D6:E6"/>
  </mergeCells>
  <pageMargins left="0.98425196850393704" right="0.51181102362204722" top="2.204724409448819" bottom="0.98425196850393704" header="0.51181102362204722" footer="0.51181102362204722"/>
  <pageSetup paperSize="9" scale="95" orientation="portrait" r:id="rId1"/>
  <headerFooter alignWithMargins="0">
    <oddHeader>&amp;RTabela nr 6 
do Uchwały Budżetowej  ... 
z dnia 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ColWidth="9.109375" defaultRowHeight="13.2"/>
  <cols>
    <col min="1" max="1" width="5.44140625" style="118" customWidth="1"/>
    <col min="2" max="2" width="7.33203125" style="118" customWidth="1"/>
    <col min="3" max="3" width="56.33203125" style="118" customWidth="1"/>
    <col min="4" max="4" width="12.5546875" style="118" customWidth="1"/>
    <col min="5" max="5" width="12.33203125" style="118" customWidth="1"/>
    <col min="6" max="16384" width="9.109375" style="118"/>
  </cols>
  <sheetData>
    <row r="2" spans="1:5" ht="34.950000000000003" customHeight="1">
      <c r="A2" s="548" t="s">
        <v>364</v>
      </c>
      <c r="B2" s="548"/>
      <c r="C2" s="548"/>
      <c r="D2" s="548"/>
      <c r="E2" s="548"/>
    </row>
    <row r="3" spans="1:5" ht="34.950000000000003" customHeight="1">
      <c r="A3" s="398"/>
      <c r="B3" s="398"/>
      <c r="C3" s="398"/>
      <c r="D3" s="398"/>
      <c r="E3" s="398"/>
    </row>
    <row r="4" spans="1:5" ht="12.75" customHeight="1">
      <c r="A4" s="549" t="s">
        <v>111</v>
      </c>
      <c r="B4" s="549" t="s">
        <v>110</v>
      </c>
      <c r="C4" s="551" t="s">
        <v>233</v>
      </c>
      <c r="D4" s="553" t="s">
        <v>234</v>
      </c>
      <c r="E4" s="554"/>
    </row>
    <row r="5" spans="1:5" s="133" customFormat="1" ht="22.8" customHeight="1">
      <c r="A5" s="550"/>
      <c r="B5" s="550"/>
      <c r="C5" s="552"/>
      <c r="D5" s="137" t="s">
        <v>249</v>
      </c>
      <c r="E5" s="137" t="s">
        <v>231</v>
      </c>
    </row>
    <row r="6" spans="1:5" s="133" customFormat="1" ht="11.4">
      <c r="A6" s="136">
        <v>1</v>
      </c>
      <c r="B6" s="136">
        <v>2</v>
      </c>
      <c r="C6" s="136">
        <v>3</v>
      </c>
      <c r="D6" s="135">
        <v>4</v>
      </c>
      <c r="E6" s="134">
        <v>5</v>
      </c>
    </row>
    <row r="7" spans="1:5" s="142" customFormat="1" ht="15" customHeight="1">
      <c r="A7" s="282">
        <v>750</v>
      </c>
      <c r="B7" s="212"/>
      <c r="C7" s="213" t="s">
        <v>65</v>
      </c>
      <c r="D7" s="214">
        <f xml:space="preserve"> D8</f>
        <v>52013</v>
      </c>
      <c r="E7" s="214">
        <f xml:space="preserve"> E8</f>
        <v>52013</v>
      </c>
    </row>
    <row r="8" spans="1:5" s="143" customFormat="1" ht="15" customHeight="1">
      <c r="A8" s="135"/>
      <c r="B8" s="215">
        <v>75011</v>
      </c>
      <c r="C8" s="216" t="s">
        <v>64</v>
      </c>
      <c r="D8" s="217">
        <f>D9</f>
        <v>52013</v>
      </c>
      <c r="E8" s="217">
        <f>SUM(E10)</f>
        <v>52013</v>
      </c>
    </row>
    <row r="9" spans="1:5" ht="33" customHeight="1">
      <c r="A9" s="135" t="s">
        <v>241</v>
      </c>
      <c r="B9" s="135"/>
      <c r="C9" s="218" t="s">
        <v>246</v>
      </c>
      <c r="D9" s="217">
        <v>52013</v>
      </c>
      <c r="E9" s="219"/>
    </row>
    <row r="10" spans="1:5" ht="15" customHeight="1">
      <c r="A10" s="135"/>
      <c r="B10" s="135"/>
      <c r="C10" s="132" t="s">
        <v>239</v>
      </c>
      <c r="D10" s="220"/>
      <c r="E10" s="220">
        <f>E11+E12</f>
        <v>52013</v>
      </c>
    </row>
    <row r="11" spans="1:5" ht="15" customHeight="1">
      <c r="A11" s="135"/>
      <c r="B11" s="135"/>
      <c r="C11" s="132" t="s">
        <v>245</v>
      </c>
      <c r="D11" s="220"/>
      <c r="E11" s="220">
        <v>38914</v>
      </c>
    </row>
    <row r="12" spans="1:5" ht="15" customHeight="1">
      <c r="A12" s="135"/>
      <c r="B12" s="135"/>
      <c r="C12" s="132" t="s">
        <v>244</v>
      </c>
      <c r="D12" s="220"/>
      <c r="E12" s="220">
        <v>13099</v>
      </c>
    </row>
    <row r="13" spans="1:5" s="142" customFormat="1" ht="24" customHeight="1">
      <c r="A13" s="211">
        <v>751</v>
      </c>
      <c r="B13" s="211"/>
      <c r="C13" s="221" t="s">
        <v>61</v>
      </c>
      <c r="D13" s="214">
        <f xml:space="preserve"> D14</f>
        <v>1289</v>
      </c>
      <c r="E13" s="214">
        <f xml:space="preserve"> E14</f>
        <v>1289</v>
      </c>
    </row>
    <row r="14" spans="1:5" s="143" customFormat="1" ht="15" customHeight="1">
      <c r="A14" s="222"/>
      <c r="B14" s="135">
        <v>75101</v>
      </c>
      <c r="C14" s="216" t="s">
        <v>60</v>
      </c>
      <c r="D14" s="217">
        <f>D15</f>
        <v>1289</v>
      </c>
      <c r="E14" s="217">
        <f>E16</f>
        <v>1289</v>
      </c>
    </row>
    <row r="15" spans="1:5" ht="33" customHeight="1">
      <c r="A15" s="135" t="s">
        <v>241</v>
      </c>
      <c r="B15" s="135"/>
      <c r="C15" s="218" t="s">
        <v>246</v>
      </c>
      <c r="D15" s="217">
        <v>1289</v>
      </c>
      <c r="E15" s="219"/>
    </row>
    <row r="16" spans="1:5" ht="15" customHeight="1">
      <c r="A16" s="135"/>
      <c r="B16" s="135"/>
      <c r="C16" s="132" t="s">
        <v>239</v>
      </c>
      <c r="D16" s="220"/>
      <c r="E16" s="220">
        <f>E17</f>
        <v>1289</v>
      </c>
    </row>
    <row r="17" spans="1:5" ht="15" customHeight="1">
      <c r="A17" s="135"/>
      <c r="B17" s="135"/>
      <c r="C17" s="132" t="s">
        <v>238</v>
      </c>
      <c r="D17" s="220"/>
      <c r="E17" s="220">
        <v>1289</v>
      </c>
    </row>
    <row r="18" spans="1:5" s="142" customFormat="1" ht="15" customHeight="1">
      <c r="A18" s="211">
        <v>852</v>
      </c>
      <c r="B18" s="211"/>
      <c r="C18" s="221" t="s">
        <v>248</v>
      </c>
      <c r="D18" s="214">
        <f>D19+D25</f>
        <v>1321700</v>
      </c>
      <c r="E18" s="214">
        <f>E19+E25</f>
        <v>1321700</v>
      </c>
    </row>
    <row r="19" spans="1:5" s="142" customFormat="1" ht="24" customHeight="1">
      <c r="A19" s="212"/>
      <c r="B19" s="135">
        <v>85212</v>
      </c>
      <c r="C19" s="222" t="s">
        <v>247</v>
      </c>
      <c r="D19" s="217">
        <f>SUM(D20)</f>
        <v>1320000</v>
      </c>
      <c r="E19" s="217">
        <f>E21+E24</f>
        <v>1320000</v>
      </c>
    </row>
    <row r="20" spans="1:5" ht="33" customHeight="1">
      <c r="A20" s="135" t="s">
        <v>241</v>
      </c>
      <c r="B20" s="135"/>
      <c r="C20" s="218" t="s">
        <v>246</v>
      </c>
      <c r="D20" s="217">
        <v>1320000</v>
      </c>
      <c r="E20" s="219"/>
    </row>
    <row r="21" spans="1:5" s="142" customFormat="1" ht="15" customHeight="1">
      <c r="A21" s="223"/>
      <c r="B21" s="223"/>
      <c r="C21" s="132" t="s">
        <v>239</v>
      </c>
      <c r="D21" s="224"/>
      <c r="E21" s="217">
        <f>E22+E23</f>
        <v>73494</v>
      </c>
    </row>
    <row r="22" spans="1:5" s="142" customFormat="1" ht="15" customHeight="1">
      <c r="A22" s="212"/>
      <c r="B22" s="135"/>
      <c r="C22" s="132" t="s">
        <v>245</v>
      </c>
      <c r="D22" s="225"/>
      <c r="E22" s="217">
        <v>72400</v>
      </c>
    </row>
    <row r="23" spans="1:5" s="142" customFormat="1" ht="15" customHeight="1">
      <c r="A23" s="212"/>
      <c r="B23" s="135"/>
      <c r="C23" s="132" t="s">
        <v>244</v>
      </c>
      <c r="D23" s="225"/>
      <c r="E23" s="217">
        <v>1094</v>
      </c>
    </row>
    <row r="24" spans="1:5" s="142" customFormat="1" ht="15" customHeight="1">
      <c r="A24" s="212"/>
      <c r="B24" s="135"/>
      <c r="C24" s="132" t="s">
        <v>243</v>
      </c>
      <c r="D24" s="225"/>
      <c r="E24" s="217">
        <v>1246506</v>
      </c>
    </row>
    <row r="25" spans="1:5" s="143" customFormat="1" ht="33" customHeight="1">
      <c r="A25" s="222"/>
      <c r="B25" s="135">
        <v>85213</v>
      </c>
      <c r="C25" s="222" t="s">
        <v>242</v>
      </c>
      <c r="D25" s="217">
        <f xml:space="preserve"> D26</f>
        <v>1700</v>
      </c>
      <c r="E25" s="217">
        <f xml:space="preserve"> E27</f>
        <v>1700</v>
      </c>
    </row>
    <row r="26" spans="1:5" ht="35.25" customHeight="1">
      <c r="A26" s="135" t="s">
        <v>241</v>
      </c>
      <c r="B26" s="135"/>
      <c r="C26" s="218" t="s">
        <v>240</v>
      </c>
      <c r="D26" s="217">
        <v>1700</v>
      </c>
      <c r="E26" s="226"/>
    </row>
    <row r="27" spans="1:5" s="143" customFormat="1" ht="15" customHeight="1">
      <c r="A27" s="135"/>
      <c r="B27" s="135"/>
      <c r="C27" s="132" t="s">
        <v>239</v>
      </c>
      <c r="D27" s="225"/>
      <c r="E27" s="217">
        <f>E28</f>
        <v>1700</v>
      </c>
    </row>
    <row r="28" spans="1:5" s="142" customFormat="1" ht="15" customHeight="1">
      <c r="A28" s="212"/>
      <c r="B28" s="135"/>
      <c r="C28" s="132" t="s">
        <v>238</v>
      </c>
      <c r="D28" s="217"/>
      <c r="E28" s="217">
        <v>1700</v>
      </c>
    </row>
    <row r="29" spans="1:5" s="141" customFormat="1" ht="17.25" customHeight="1">
      <c r="A29" s="545" t="s">
        <v>237</v>
      </c>
      <c r="B29" s="546"/>
      <c r="C29" s="547"/>
      <c r="D29" s="214">
        <f>D7+D13+D18</f>
        <v>1375002</v>
      </c>
      <c r="E29" s="214">
        <f>E7+E13+E18</f>
        <v>1375002</v>
      </c>
    </row>
    <row r="30" spans="1:5">
      <c r="A30" s="140"/>
      <c r="B30" s="140"/>
      <c r="C30" s="139"/>
      <c r="D30" s="139"/>
    </row>
  </sheetData>
  <mergeCells count="6">
    <mergeCell ref="A29:C29"/>
    <mergeCell ref="A2:E2"/>
    <mergeCell ref="A4:A5"/>
    <mergeCell ref="B4:B5"/>
    <mergeCell ref="C4:C5"/>
    <mergeCell ref="D4:E4"/>
  </mergeCells>
  <pageMargins left="0.78740157480314965" right="0.78740157480314965" top="0.98425196850393704" bottom="0.78740157480314965" header="0.39370078740157483" footer="0"/>
  <pageSetup paperSize="9" scale="85" orientation="portrait" r:id="rId1"/>
  <headerFooter alignWithMargins="0">
    <oddHeader xml:space="preserve">&amp;RTabela nr 7 
do Uchwały Rady Gminy .....
  z dnia ............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9.109375" defaultRowHeight="13.2"/>
  <cols>
    <col min="1" max="2" width="9.109375" style="118"/>
    <col min="3" max="3" width="3.5546875" style="118" customWidth="1"/>
    <col min="4" max="4" width="25.44140625" style="118" customWidth="1"/>
    <col min="5" max="5" width="10.6640625" style="118" customWidth="1"/>
    <col min="6" max="6" width="12.109375" style="118" customWidth="1"/>
    <col min="7" max="7" width="11.33203125" style="118" customWidth="1"/>
    <col min="8" max="16384" width="9.109375" style="118"/>
  </cols>
  <sheetData>
    <row r="1" spans="1:7" ht="38.25" customHeight="1">
      <c r="A1" s="286"/>
      <c r="B1" s="555" t="s">
        <v>381</v>
      </c>
      <c r="C1" s="556"/>
      <c r="D1" s="556"/>
      <c r="E1" s="556"/>
      <c r="F1" s="556"/>
    </row>
    <row r="2" spans="1:7">
      <c r="A2" s="144"/>
    </row>
    <row r="3" spans="1:7">
      <c r="A3" s="558" t="s">
        <v>111</v>
      </c>
      <c r="B3" s="558" t="s">
        <v>110</v>
      </c>
      <c r="C3" s="558"/>
      <c r="D3" s="558" t="s">
        <v>227</v>
      </c>
      <c r="E3" s="559" t="s">
        <v>260</v>
      </c>
      <c r="F3" s="560"/>
      <c r="G3" s="561"/>
    </row>
    <row r="4" spans="1:7">
      <c r="A4" s="558"/>
      <c r="B4" s="558"/>
      <c r="C4" s="558"/>
      <c r="D4" s="558"/>
      <c r="E4" s="562" t="s">
        <v>259</v>
      </c>
      <c r="F4" s="563"/>
      <c r="G4" s="564"/>
    </row>
    <row r="5" spans="1:7" ht="14.4" customHeight="1">
      <c r="A5" s="558"/>
      <c r="B5" s="558"/>
      <c r="C5" s="558"/>
      <c r="D5" s="558"/>
      <c r="E5" s="566" t="s">
        <v>258</v>
      </c>
      <c r="F5" s="566" t="s">
        <v>257</v>
      </c>
      <c r="G5" s="566" t="s">
        <v>256</v>
      </c>
    </row>
    <row r="6" spans="1:7">
      <c r="A6" s="558"/>
      <c r="B6" s="558"/>
      <c r="C6" s="558"/>
      <c r="D6" s="558"/>
      <c r="E6" s="567"/>
      <c r="F6" s="567"/>
      <c r="G6" s="567"/>
    </row>
    <row r="7" spans="1:7">
      <c r="A7" s="157">
        <v>1</v>
      </c>
      <c r="B7" s="565">
        <v>2</v>
      </c>
      <c r="C7" s="565"/>
      <c r="D7" s="157">
        <v>3</v>
      </c>
      <c r="E7" s="157">
        <v>4</v>
      </c>
      <c r="F7" s="157">
        <v>5</v>
      </c>
      <c r="G7" s="157">
        <v>6</v>
      </c>
    </row>
    <row r="8" spans="1:7" ht="24" customHeight="1">
      <c r="A8" s="557" t="s">
        <v>255</v>
      </c>
      <c r="B8" s="557"/>
      <c r="C8" s="557"/>
      <c r="D8" s="418" t="s">
        <v>253</v>
      </c>
      <c r="E8" s="419" t="s">
        <v>143</v>
      </c>
      <c r="F8" s="419" t="s">
        <v>143</v>
      </c>
      <c r="G8" s="419" t="s">
        <v>143</v>
      </c>
    </row>
    <row r="9" spans="1:7" s="154" customFormat="1" ht="60">
      <c r="A9" s="414">
        <v>600</v>
      </c>
      <c r="B9" s="568">
        <v>60004</v>
      </c>
      <c r="C9" s="568"/>
      <c r="D9" s="415" t="s">
        <v>276</v>
      </c>
      <c r="E9" s="416"/>
      <c r="F9" s="417"/>
      <c r="G9" s="416">
        <v>50000</v>
      </c>
    </row>
    <row r="10" spans="1:7" s="154" customFormat="1" ht="72">
      <c r="A10" s="156">
        <v>600</v>
      </c>
      <c r="B10" s="569">
        <v>60014</v>
      </c>
      <c r="C10" s="569"/>
      <c r="D10" s="326" t="s">
        <v>374</v>
      </c>
      <c r="E10" s="155"/>
      <c r="F10" s="324"/>
      <c r="G10" s="155">
        <v>100000</v>
      </c>
    </row>
    <row r="11" spans="1:7" ht="70.95" customHeight="1">
      <c r="A11" s="287">
        <v>851</v>
      </c>
      <c r="B11" s="574">
        <v>85121</v>
      </c>
      <c r="C11" s="574"/>
      <c r="D11" s="326" t="s">
        <v>278</v>
      </c>
      <c r="E11" s="146"/>
      <c r="F11" s="325"/>
      <c r="G11" s="146">
        <v>50000</v>
      </c>
    </row>
    <row r="12" spans="1:7" ht="24">
      <c r="A12" s="327">
        <v>921</v>
      </c>
      <c r="B12" s="571">
        <v>92116</v>
      </c>
      <c r="C12" s="571"/>
      <c r="D12" s="328" t="s">
        <v>277</v>
      </c>
      <c r="E12" s="329">
        <v>210000</v>
      </c>
      <c r="F12" s="329"/>
      <c r="G12" s="329"/>
    </row>
    <row r="13" spans="1:7" ht="18" customHeight="1">
      <c r="A13" s="575" t="s">
        <v>275</v>
      </c>
      <c r="B13" s="575"/>
      <c r="C13" s="575"/>
      <c r="D13" s="575"/>
      <c r="E13" s="419">
        <f>SUM(E10:E12)</f>
        <v>210000</v>
      </c>
      <c r="F13" s="419"/>
      <c r="G13" s="419">
        <f>SUM(G9:G12)</f>
        <v>200000</v>
      </c>
    </row>
    <row r="14" spans="1:7" ht="24" customHeight="1">
      <c r="A14" s="573" t="s">
        <v>254</v>
      </c>
      <c r="B14" s="573"/>
      <c r="C14" s="573"/>
      <c r="D14" s="418" t="s">
        <v>253</v>
      </c>
      <c r="E14" s="419" t="s">
        <v>143</v>
      </c>
      <c r="F14" s="419" t="s">
        <v>143</v>
      </c>
      <c r="G14" s="419" t="s">
        <v>143</v>
      </c>
    </row>
    <row r="15" spans="1:7" s="150" customFormat="1" ht="39.75" customHeight="1">
      <c r="A15" s="153">
        <v>921</v>
      </c>
      <c r="B15" s="572">
        <v>92105</v>
      </c>
      <c r="C15" s="572"/>
      <c r="D15" s="152" t="s">
        <v>252</v>
      </c>
      <c r="E15" s="151"/>
      <c r="F15" s="151"/>
      <c r="G15" s="151">
        <v>5000</v>
      </c>
    </row>
    <row r="16" spans="1:7" ht="27" customHeight="1">
      <c r="A16" s="149">
        <v>926</v>
      </c>
      <c r="B16" s="570">
        <v>92605</v>
      </c>
      <c r="C16" s="570"/>
      <c r="D16" s="148" t="s">
        <v>251</v>
      </c>
      <c r="E16" s="147"/>
      <c r="F16" s="147"/>
      <c r="G16" s="147">
        <v>145000</v>
      </c>
    </row>
    <row r="17" spans="1:7" ht="97.2" customHeight="1">
      <c r="A17" s="327"/>
      <c r="B17" s="571"/>
      <c r="C17" s="571"/>
      <c r="D17" s="330" t="s">
        <v>250</v>
      </c>
      <c r="E17" s="329"/>
      <c r="F17" s="329"/>
      <c r="G17" s="331"/>
    </row>
    <row r="18" spans="1:7" ht="18" customHeight="1">
      <c r="A18" s="575" t="s">
        <v>279</v>
      </c>
      <c r="B18" s="575"/>
      <c r="C18" s="575"/>
      <c r="D18" s="575"/>
      <c r="E18" s="419"/>
      <c r="F18" s="419"/>
      <c r="G18" s="419">
        <f t="shared" ref="G18" si="0">SUM(G15:G17)</f>
        <v>150000</v>
      </c>
    </row>
    <row r="19" spans="1:7" ht="21.6" customHeight="1">
      <c r="A19" s="558" t="s">
        <v>280</v>
      </c>
      <c r="B19" s="558"/>
      <c r="C19" s="558"/>
      <c r="D19" s="558"/>
      <c r="E19" s="420">
        <f>E13+E18</f>
        <v>210000</v>
      </c>
      <c r="F19" s="420">
        <f>F13+F18</f>
        <v>0</v>
      </c>
      <c r="G19" s="420">
        <f>G13+G18</f>
        <v>350000</v>
      </c>
    </row>
    <row r="20" spans="1:7">
      <c r="A20" s="145"/>
    </row>
  </sheetData>
  <mergeCells count="22">
    <mergeCell ref="B9:C9"/>
    <mergeCell ref="B10:C10"/>
    <mergeCell ref="A19:D19"/>
    <mergeCell ref="B16:C16"/>
    <mergeCell ref="B17:C17"/>
    <mergeCell ref="B15:C15"/>
    <mergeCell ref="A14:C14"/>
    <mergeCell ref="B12:C12"/>
    <mergeCell ref="B11:C11"/>
    <mergeCell ref="A13:D13"/>
    <mergeCell ref="A18:D18"/>
    <mergeCell ref="B1:F1"/>
    <mergeCell ref="A8:C8"/>
    <mergeCell ref="A3:A6"/>
    <mergeCell ref="E3:G3"/>
    <mergeCell ref="E4:G4"/>
    <mergeCell ref="D3:D6"/>
    <mergeCell ref="B7:C7"/>
    <mergeCell ref="B3:C6"/>
    <mergeCell ref="E5:E6"/>
    <mergeCell ref="F5:F6"/>
    <mergeCell ref="G5:G6"/>
  </mergeCell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&amp;RZałącznik nr 1 
do Uchwały Budżetowej ..........  
z dnia 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T1  </vt:lpstr>
      <vt:lpstr>T2</vt:lpstr>
      <vt:lpstr>T2a</vt:lpstr>
      <vt:lpstr>T3</vt:lpstr>
      <vt:lpstr>T4</vt:lpstr>
      <vt:lpstr>T5</vt:lpstr>
      <vt:lpstr>T6</vt:lpstr>
      <vt:lpstr>T7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2015-11-12T13:48:34Z</cp:lastPrinted>
  <dcterms:created xsi:type="dcterms:W3CDTF">2014-10-15T10:28:18Z</dcterms:created>
  <dcterms:modified xsi:type="dcterms:W3CDTF">2015-11-13T11:48:43Z</dcterms:modified>
</cp:coreProperties>
</file>