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65" windowWidth="15480" windowHeight="9450" activeTab="0"/>
  </bookViews>
  <sheets>
    <sheet name="Tabela Nr 1" sheetId="1" r:id="rId1"/>
  </sheets>
  <definedNames>
    <definedName name="_xlnm.Print_Titles" localSheetId="0">'Tabela Nr 1'!$1:$3</definedName>
  </definedNames>
  <calcPr fullCalcOnLoad="1"/>
</workbook>
</file>

<file path=xl/sharedStrings.xml><?xml version="1.0" encoding="utf-8"?>
<sst xmlns="http://schemas.openxmlformats.org/spreadsheetml/2006/main" count="155" uniqueCount="120">
  <si>
    <t>GOSPODARKA MIESZKANIOWA</t>
  </si>
  <si>
    <t>ADMINISTRACJA PUBLICZNA</t>
  </si>
  <si>
    <t>Urzędy wojewódzkie</t>
  </si>
  <si>
    <t>OŚWIATA I WYCHOWANIE</t>
  </si>
  <si>
    <t>Ośrodki pomocy społecznej</t>
  </si>
  <si>
    <t>POMOC SPOŁECZNA</t>
  </si>
  <si>
    <t>Wpływy z opłaty targowej</t>
  </si>
  <si>
    <t>Wpływy z opłaty skarbowej</t>
  </si>
  <si>
    <t>Usługi opiekuńcze i specjalistyczne uslugi opiekuńcze</t>
  </si>
  <si>
    <t>Wpływy z podatku rolnego, podatku leśnego, podatku od spadków i darowizn, podatku od czynności cywilnoprawnych oraz podatków i oplat lokalnych od osób fizycznych</t>
  </si>
  <si>
    <t>Część oświatowa subwencji ogólnej dla jednostek samorządu terytorialnego</t>
  </si>
  <si>
    <t>Różne rozliczenia finansowe</t>
  </si>
  <si>
    <t>Przedszkola</t>
  </si>
  <si>
    <t>Wpływy z podatku rolnego, podatku leśnego, podatku od czynności cywilnoprawnych, podatków i opłat lokalnych od osób prawnych i innych jednostek organizacyjnych</t>
  </si>
  <si>
    <t>Subwencje ogólne z budżetu państwa</t>
  </si>
  <si>
    <t>Wpływy z usług</t>
  </si>
  <si>
    <t>URZĘDY NACZELNYCH ORGANÓW WŁADZY PAŃSTWOWEJ, KONTROLI I OCHRONY PRAWA ORAZ SĄDOWNICTWA</t>
  </si>
  <si>
    <t>Udziały gmin w podatkach stanowiacych dochód budżetu państwa</t>
  </si>
  <si>
    <t>Pozostała działalności</t>
  </si>
  <si>
    <t xml:space="preserve">Dochody jst związane z realizacją zadań z zakresu administracji rządowej oraz innych zadań zleconych ustawami (5%) </t>
  </si>
  <si>
    <t xml:space="preserve">Wpływy z innych lokalnych opłat pobieranych przez jednostki samorządu terytorialnego na podstawie odrębnych ustaw </t>
  </si>
  <si>
    <t>RÓŻNE ROZLICZENIA</t>
  </si>
  <si>
    <t>Wpływy z różnych opłat</t>
  </si>
  <si>
    <t>Wpływy z opłat za wydawanie zezwoleń na sprzedaż alkoholu</t>
  </si>
  <si>
    <t>Wpływy z usług - opiekuńczych</t>
  </si>
  <si>
    <t>Dotacje celowe otrzymane z gminy na zadania bieżące realizowane na podstawie porozumień ( umów) między jednostkami samorządu terytorialnego</t>
  </si>
  <si>
    <t>Zasiłki i pomoc w naturze oraz składki na ubezpieczenia emerytalne i rentowe</t>
  </si>
  <si>
    <t>Treść</t>
  </si>
  <si>
    <t>Ogółem</t>
  </si>
  <si>
    <t>z tego:</t>
  </si>
  <si>
    <t>bieżące</t>
  </si>
  <si>
    <t>majątkowe</t>
  </si>
  <si>
    <t>Urzędy gmin</t>
  </si>
  <si>
    <t>Dochody ogółem w tym:</t>
  </si>
  <si>
    <t xml:space="preserve"> Wpływy z podatku dochodowego od osób fizycznych </t>
  </si>
  <si>
    <t>Zasiłki stałe</t>
  </si>
  <si>
    <t>Gospodarka gruntami i nieruchomościami</t>
  </si>
  <si>
    <t>Świadczenia rodzinne,świadczenie z funduszu alimentacyjnego  oraz składki na ubezpieczenia emerytalne i rentowe z ubezpieczenia społecznego</t>
  </si>
  <si>
    <t>Składki na ubezpieczenie zdrowotne opłacane za osoby pobierające niektóre świadczenia z pomocy społecznej oraz niektóre świadczenia rodzinne oraz za osoby uczestniczące w zajęciach w centrum integracji społecznej</t>
  </si>
  <si>
    <t>Wpływy z innych opłat stanowiących dochody jednostek samorządu terytorialnego na podstawie ustaw</t>
  </si>
  <si>
    <t>GOSPODARKA KOMUNALNA I OCHRONA ŚRODOWISKA</t>
  </si>
  <si>
    <t>1) Dotacje ogółem w tym:</t>
  </si>
  <si>
    <t xml:space="preserve">a) Dotacje na realizację zadań z zakresu administracji rządowej           </t>
  </si>
  <si>
    <t>c) Dotacje na realizację zadań realizowanych na mocy porozumień z organami administracji rządowej</t>
  </si>
  <si>
    <t>d) Dotacje na realizację zadań realizowanych w drodze umów i porozumień między jst.</t>
  </si>
  <si>
    <t>2) Dochody z opłat z tytułu zezwoleń na sprzedaż napojów alkoholowych</t>
  </si>
  <si>
    <t xml:space="preserve">KULTURA FIZYCZNA </t>
  </si>
  <si>
    <t>Wpływy z usług - tytułu opłat za przedszkola</t>
  </si>
  <si>
    <t xml:space="preserve">Wpływy z tytułu przekształcenia prawa użytkowania wieczystego przysługującego osobom fizycznym  w prawo własności </t>
  </si>
  <si>
    <t xml:space="preserve">Wpłaty z tytułu odpłatnego nabycia prawa własności oraz prawa użytkowania wieczystego nieruchomości  </t>
  </si>
  <si>
    <t>b) Dotacje celowe otrzymane z budżetu państwa na realizację własnych zadań bieżących</t>
  </si>
  <si>
    <t>Wpływy związane z gromadzeniem środków z opłat i kar za korzystanie ze środowiska</t>
  </si>
  <si>
    <t xml:space="preserve">Urzędy naczelnych organów władzy państwowej, kontroli i ochrony prawa    </t>
  </si>
  <si>
    <t>Gospodarka odpadami</t>
  </si>
  <si>
    <t>Dotacje przekazane z panstwowych funduszy celowych na realizację zadań bieżących dla jednostek sektora finansów publicznych</t>
  </si>
  <si>
    <t>Wpływy z innych lokalnych opłat pobieranych przez jednostki samorządu terytorialnego na podstawie odrębnych ustaw - z tytułu ustawy    o utrzymaniu czystości i porządku w gminach</t>
  </si>
  <si>
    <t>Wpływy z opłat z tytułu użytkowania wieczystego nieruchomosci</t>
  </si>
  <si>
    <t xml:space="preserve">Wpływy z najmu i dzierżawy składników majątkowych jst lub innych jednostek zaliczanych do sektora finansow publicznych oraz innych umów o podobnym charakterze </t>
  </si>
  <si>
    <t xml:space="preserve"> WPŁYWY OD OSÓB PRAWNYCH,  OD OSÓB FIZYCZNYCH I OD INNYCH JEDNOSTEK NIE POSIADAJĄCYCH OSOBOWOŚCI PRAWNEJ ORAZ WYDATKI ZWIĄZANE Z ICH POBOREM </t>
  </si>
  <si>
    <t xml:space="preserve">Wpływy z podatku od nieruchomości  </t>
  </si>
  <si>
    <t>Wpływy z podatku od środków transportowych</t>
  </si>
  <si>
    <t>Wpływy z podatku od czynności cywilnoprawnych</t>
  </si>
  <si>
    <t>Wpływy z podatku rolnego</t>
  </si>
  <si>
    <t>Wpływy z podatku od spadków i darowizn</t>
  </si>
  <si>
    <t>Wpływy z podatku dochodowego od osób prawnych</t>
  </si>
  <si>
    <t>Wpływy z pozostałych odsetek</t>
  </si>
  <si>
    <t xml:space="preserve">Wpływy  z najmu i dzierżawy składników majątkowych jst lub innych jednostek zaliczanych do sektora finansow publicznych oraz innych umów o podobnym charakterze-z lokali użytkowych </t>
  </si>
  <si>
    <t>Wpływy z opłat za trwały zarząd, użytkowanie i służebność</t>
  </si>
  <si>
    <t>Wpływy z podatku dochodowego od osób fizycznych</t>
  </si>
  <si>
    <t>Dotacje celowe otrzymane z budżetu  państwa na zadania bieżące z zakresu administracji rządowej zlecone gminom ( związkom gmin, związkom powiatowo-gminnym), związane z realizacją świadczenia wychowawczego stanowiącego pomoc państwa w wychowaniu dzieci</t>
  </si>
  <si>
    <t>Instytucje kultury fizycznej</t>
  </si>
  <si>
    <t xml:space="preserve">Wpływy  z najmu i dzierżawy składników majątkowych jst lub innych jednostek zaliczanych do sektora finansow publicznych oraz innych umów o podobnym charakterze </t>
  </si>
  <si>
    <t>Dotacje celowe otrzymane z budzetu państwa na realizację zadań bieżących z zakresu administracji rządowej oraz innych zadań zleconych gminom ( związkom gmin , związkom powiatowo-gminnym) ustawami</t>
  </si>
  <si>
    <t>Dotacje celowe otrzymane z budzetu państwa na realizację zadań bieżących z zakresu administracji rządowej oraz innych zadań zleconych gminom ( związkom gmin , związkom powiatowo-gminnym)  ustawami</t>
  </si>
  <si>
    <t>Dotacje celowe otrzymane z budzetu państwa na realizację własnych zadań bieżących gmin( związków powiatów, związków powiatowo - gminnych)</t>
  </si>
  <si>
    <t>Dotacje celowe w ramach programów finansowanych z udziałem środków europejskich oraz srodków, o których mowa w art.. 5 ust.1 pkt 3 oraz ust. 3 pkt 5 i 6, lub płatności w ramach budżetu środków europejskich, z wyłaczeniem dochodów kwalifikowanych w paragrafie205</t>
  </si>
  <si>
    <t>Różne jednostki obsługi gospodarki mieszkaniowej</t>
  </si>
  <si>
    <t>Świadczenia  wychowawcze</t>
  </si>
  <si>
    <t>Dział   Rozdzial, Paragraf</t>
  </si>
  <si>
    <t>0690</t>
  </si>
  <si>
    <t>2010</t>
  </si>
  <si>
    <t>0350</t>
  </si>
  <si>
    <t>0310</t>
  </si>
  <si>
    <t>0340</t>
  </si>
  <si>
    <t>0500</t>
  </si>
  <si>
    <t>0320</t>
  </si>
  <si>
    <t>0360</t>
  </si>
  <si>
    <t>0410</t>
  </si>
  <si>
    <t>0480</t>
  </si>
  <si>
    <t>0010</t>
  </si>
  <si>
    <t>0020</t>
  </si>
  <si>
    <t>2920</t>
  </si>
  <si>
    <t>0920</t>
  </si>
  <si>
    <t>0830</t>
  </si>
  <si>
    <t>2030</t>
  </si>
  <si>
    <t>2310</t>
  </si>
  <si>
    <t>0490</t>
  </si>
  <si>
    <t>85501</t>
  </si>
  <si>
    <t>85502</t>
  </si>
  <si>
    <t>85230</t>
  </si>
  <si>
    <t>Pomoc w zakresie dożywiania</t>
  </si>
  <si>
    <t>855</t>
  </si>
  <si>
    <t>RODZINA</t>
  </si>
  <si>
    <t xml:space="preserve">Projektowane dochody na 2017 rok                                 (w zł ) </t>
  </si>
  <si>
    <t>752</t>
  </si>
  <si>
    <t>75212</t>
  </si>
  <si>
    <t>Pozostałe wydatki obronne</t>
  </si>
  <si>
    <t>OBRONA NARODOWA</t>
  </si>
  <si>
    <t xml:space="preserve"> 0750</t>
  </si>
  <si>
    <t xml:space="preserve"> 0550</t>
  </si>
  <si>
    <t xml:space="preserve"> 0760</t>
  </si>
  <si>
    <t xml:space="preserve"> 0770</t>
  </si>
  <si>
    <t>2060</t>
  </si>
  <si>
    <t>2440</t>
  </si>
  <si>
    <t>0750</t>
  </si>
  <si>
    <t>0470</t>
  </si>
  <si>
    <t>Oddziały przedszkolne w szkołach podstawowych</t>
  </si>
  <si>
    <t>0430</t>
  </si>
  <si>
    <t>Wpływy z usług - z tytułu opłat</t>
  </si>
  <si>
    <t>Wpływy z podatku od działalności gospodarczej osób fizycznych, opłacane w formie karty podatkowej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</si>
</sst>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  <numFmt numFmtId="198" formatCode="#,##0.00_ ;\-#,##0.00\ "/>
    <numFmt numFmtId="199" formatCode="[$-415]d\ mmmm\ yyyy"/>
  </numFmts>
  <fonts count="41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8"/>
      <name val="Arial CE"/>
      <family val="2"/>
    </font>
    <font>
      <sz val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/>
    </xf>
    <xf numFmtId="43" fontId="1" fillId="0" borderId="10" xfId="60" applyNumberFormat="1" applyFont="1" applyFill="1" applyBorder="1" applyAlignment="1">
      <alignment vertical="center" wrapText="1"/>
    </xf>
    <xf numFmtId="43" fontId="5" fillId="0" borderId="10" xfId="6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32" borderId="12" xfId="0" applyFont="1" applyFill="1" applyBorder="1" applyAlignment="1">
      <alignment horizontal="center" vertical="center" wrapText="1"/>
    </xf>
    <xf numFmtId="43" fontId="5" fillId="0" borderId="10" xfId="60" applyNumberFormat="1" applyFont="1" applyFill="1" applyBorder="1" applyAlignment="1">
      <alignment horizontal="center" vertical="center" wrapText="1"/>
    </xf>
    <xf numFmtId="43" fontId="1" fillId="0" borderId="10" xfId="60" applyNumberFormat="1" applyFont="1" applyFill="1" applyBorder="1" applyAlignment="1">
      <alignment horizontal="center" vertical="center" wrapText="1"/>
    </xf>
    <xf numFmtId="43" fontId="1" fillId="0" borderId="10" xfId="0" applyNumberFormat="1" applyFont="1" applyBorder="1" applyAlignment="1">
      <alignment vertical="center"/>
    </xf>
    <xf numFmtId="43" fontId="1" fillId="0" borderId="11" xfId="60" applyNumberFormat="1" applyFont="1" applyFill="1" applyBorder="1" applyAlignment="1">
      <alignment vertical="center" wrapText="1"/>
    </xf>
    <xf numFmtId="43" fontId="5" fillId="0" borderId="11" xfId="60" applyNumberFormat="1" applyFont="1" applyFill="1" applyBorder="1" applyAlignment="1">
      <alignment vertical="center" wrapText="1"/>
    </xf>
    <xf numFmtId="43" fontId="1" fillId="0" borderId="13" xfId="60" applyNumberFormat="1" applyFont="1" applyFill="1" applyBorder="1" applyAlignment="1">
      <alignment horizontal="center" vertical="center" wrapText="1"/>
    </xf>
    <xf numFmtId="43" fontId="1" fillId="0" borderId="13" xfId="60" applyNumberFormat="1" applyFont="1" applyFill="1" applyBorder="1" applyAlignment="1">
      <alignment vertical="center" wrapText="1"/>
    </xf>
    <xf numFmtId="43" fontId="5" fillId="0" borderId="12" xfId="60" applyNumberFormat="1" applyFont="1" applyFill="1" applyBorder="1" applyAlignment="1">
      <alignment horizontal="center" vertical="center" wrapText="1"/>
    </xf>
    <xf numFmtId="43" fontId="1" fillId="0" borderId="14" xfId="60" applyNumberFormat="1" applyFont="1" applyFill="1" applyBorder="1" applyAlignment="1">
      <alignment horizontal="center" vertical="center" wrapText="1"/>
    </xf>
    <xf numFmtId="43" fontId="1" fillId="33" borderId="14" xfId="60" applyNumberFormat="1" applyFont="1" applyFill="1" applyBorder="1" applyAlignment="1">
      <alignment vertical="center" wrapText="1"/>
    </xf>
    <xf numFmtId="43" fontId="1" fillId="33" borderId="10" xfId="60" applyNumberFormat="1" applyFont="1" applyFill="1" applyBorder="1" applyAlignment="1">
      <alignment vertical="center" wrapText="1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3" fontId="1" fillId="33" borderId="16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44" fontId="5" fillId="0" borderId="11" xfId="60" applyFont="1" applyFill="1" applyBorder="1" applyAlignment="1">
      <alignment horizontal="left" vertical="center" wrapText="1"/>
    </xf>
    <xf numFmtId="44" fontId="1" fillId="0" borderId="11" xfId="6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left" vertical="center"/>
    </xf>
    <xf numFmtId="43" fontId="1" fillId="0" borderId="11" xfId="0" applyNumberFormat="1" applyFont="1" applyBorder="1" applyAlignment="1">
      <alignment vertical="center"/>
    </xf>
    <xf numFmtId="43" fontId="1" fillId="0" borderId="17" xfId="0" applyNumberFormat="1" applyFont="1" applyBorder="1" applyAlignment="1">
      <alignment vertical="center"/>
    </xf>
    <xf numFmtId="43" fontId="5" fillId="0" borderId="20" xfId="60" applyNumberFormat="1" applyFont="1" applyFill="1" applyBorder="1" applyAlignment="1">
      <alignment horizontal="center" vertical="center" wrapText="1"/>
    </xf>
    <xf numFmtId="43" fontId="5" fillId="0" borderId="10" xfId="60" applyNumberFormat="1" applyFont="1" applyFill="1" applyBorder="1" applyAlignment="1">
      <alignment vertical="center" wrapText="1"/>
    </xf>
    <xf numFmtId="43" fontId="1" fillId="0" borderId="16" xfId="6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3" fontId="5" fillId="0" borderId="10" xfId="60" applyNumberFormat="1" applyFont="1" applyFill="1" applyBorder="1" applyAlignment="1">
      <alignment horizontal="center" vertical="center" wrapText="1"/>
    </xf>
    <xf numFmtId="43" fontId="5" fillId="0" borderId="11" xfId="0" applyNumberFormat="1" applyFont="1" applyBorder="1" applyAlignment="1">
      <alignment vertical="center"/>
    </xf>
    <xf numFmtId="0" fontId="1" fillId="32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43" fontId="1" fillId="0" borderId="10" xfId="60" applyNumberFormat="1" applyFont="1" applyFill="1" applyBorder="1" applyAlignment="1">
      <alignment horizontal="center" vertical="center" wrapText="1"/>
    </xf>
    <xf numFmtId="43" fontId="1" fillId="0" borderId="11" xfId="60" applyNumberFormat="1" applyFont="1" applyFill="1" applyBorder="1" applyAlignment="1">
      <alignment vertical="center" wrapText="1"/>
    </xf>
    <xf numFmtId="43" fontId="1" fillId="0" borderId="10" xfId="60" applyNumberFormat="1" applyFont="1" applyFill="1" applyBorder="1" applyAlignment="1">
      <alignment vertical="center" wrapText="1"/>
    </xf>
    <xf numFmtId="43" fontId="1" fillId="33" borderId="19" xfId="0" applyNumberFormat="1" applyFont="1" applyFill="1" applyBorder="1" applyAlignment="1">
      <alignment horizontal="center" vertical="center"/>
    </xf>
    <xf numFmtId="43" fontId="1" fillId="33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49" fontId="6" fillId="34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2" borderId="25" xfId="0" applyFont="1" applyFill="1" applyBorder="1" applyAlignment="1">
      <alignment horizontal="center" vertical="center" wrapText="1"/>
    </xf>
    <xf numFmtId="0" fontId="1" fillId="32" borderId="30" xfId="0" applyFont="1" applyFill="1" applyBorder="1" applyAlignment="1">
      <alignment horizontal="center" vertical="center" wrapText="1"/>
    </xf>
    <xf numFmtId="0" fontId="1" fillId="32" borderId="2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9</xdr:row>
      <xdr:rowOff>19050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00075" y="3181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9</xdr:row>
      <xdr:rowOff>19050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00075" y="3181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59</xdr:row>
      <xdr:rowOff>0</xdr:rowOff>
    </xdr:from>
    <xdr:ext cx="85725" cy="552450"/>
    <xdr:sp fLocksText="0">
      <xdr:nvSpPr>
        <xdr:cNvPr id="3" name="Text Box 5"/>
        <xdr:cNvSpPr txBox="1">
          <a:spLocks noChangeArrowheads="1"/>
        </xdr:cNvSpPr>
      </xdr:nvSpPr>
      <xdr:spPr>
        <a:xfrm>
          <a:off x="600075" y="2429827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59</xdr:row>
      <xdr:rowOff>0</xdr:rowOff>
    </xdr:from>
    <xdr:ext cx="85725" cy="552450"/>
    <xdr:sp fLocksText="0">
      <xdr:nvSpPr>
        <xdr:cNvPr id="4" name="Text Box 6"/>
        <xdr:cNvSpPr txBox="1">
          <a:spLocks noChangeArrowheads="1"/>
        </xdr:cNvSpPr>
      </xdr:nvSpPr>
      <xdr:spPr>
        <a:xfrm>
          <a:off x="600075" y="2429827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59</xdr:row>
      <xdr:rowOff>0</xdr:rowOff>
    </xdr:from>
    <xdr:ext cx="85725" cy="409575"/>
    <xdr:sp fLocksText="0">
      <xdr:nvSpPr>
        <xdr:cNvPr id="5" name="Text Box 7"/>
        <xdr:cNvSpPr txBox="1">
          <a:spLocks noChangeArrowheads="1"/>
        </xdr:cNvSpPr>
      </xdr:nvSpPr>
      <xdr:spPr>
        <a:xfrm>
          <a:off x="600075" y="242982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59</xdr:row>
      <xdr:rowOff>0</xdr:rowOff>
    </xdr:from>
    <xdr:ext cx="85725" cy="409575"/>
    <xdr:sp fLocksText="0">
      <xdr:nvSpPr>
        <xdr:cNvPr id="6" name="Text Box 8"/>
        <xdr:cNvSpPr txBox="1">
          <a:spLocks noChangeArrowheads="1"/>
        </xdr:cNvSpPr>
      </xdr:nvSpPr>
      <xdr:spPr>
        <a:xfrm>
          <a:off x="600075" y="2429827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4</xdr:row>
      <xdr:rowOff>0</xdr:rowOff>
    </xdr:from>
    <xdr:ext cx="85725" cy="171450"/>
    <xdr:sp fLocksText="0">
      <xdr:nvSpPr>
        <xdr:cNvPr id="7" name="Text Box 1"/>
        <xdr:cNvSpPr txBox="1">
          <a:spLocks noChangeArrowheads="1"/>
        </xdr:cNvSpPr>
      </xdr:nvSpPr>
      <xdr:spPr>
        <a:xfrm>
          <a:off x="6000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4</xdr:row>
      <xdr:rowOff>0</xdr:rowOff>
    </xdr:from>
    <xdr:ext cx="85725" cy="171450"/>
    <xdr:sp fLocksText="0">
      <xdr:nvSpPr>
        <xdr:cNvPr id="8" name="Text Box 2"/>
        <xdr:cNvSpPr txBox="1">
          <a:spLocks noChangeArrowheads="1"/>
        </xdr:cNvSpPr>
      </xdr:nvSpPr>
      <xdr:spPr>
        <a:xfrm>
          <a:off x="600075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59</xdr:row>
      <xdr:rowOff>0</xdr:rowOff>
    </xdr:from>
    <xdr:ext cx="85725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600075" y="2429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59</xdr:row>
      <xdr:rowOff>0</xdr:rowOff>
    </xdr:from>
    <xdr:ext cx="85725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600075" y="2429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59</xdr:row>
      <xdr:rowOff>0</xdr:rowOff>
    </xdr:from>
    <xdr:ext cx="85725" cy="171450"/>
    <xdr:sp fLocksText="0">
      <xdr:nvSpPr>
        <xdr:cNvPr id="11" name="Text Box 1"/>
        <xdr:cNvSpPr txBox="1">
          <a:spLocks noChangeArrowheads="1"/>
        </xdr:cNvSpPr>
      </xdr:nvSpPr>
      <xdr:spPr>
        <a:xfrm>
          <a:off x="600075" y="242982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59</xdr:row>
      <xdr:rowOff>0</xdr:rowOff>
    </xdr:from>
    <xdr:ext cx="85725" cy="171450"/>
    <xdr:sp fLocksText="0">
      <xdr:nvSpPr>
        <xdr:cNvPr id="12" name="Text Box 2"/>
        <xdr:cNvSpPr txBox="1">
          <a:spLocks noChangeArrowheads="1"/>
        </xdr:cNvSpPr>
      </xdr:nvSpPr>
      <xdr:spPr>
        <a:xfrm>
          <a:off x="600075" y="242982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87</xdr:row>
      <xdr:rowOff>19050</xdr:rowOff>
    </xdr:from>
    <xdr:ext cx="85725" cy="171450"/>
    <xdr:sp fLocksText="0">
      <xdr:nvSpPr>
        <xdr:cNvPr id="13" name="Text Box 1"/>
        <xdr:cNvSpPr txBox="1">
          <a:spLocks noChangeArrowheads="1"/>
        </xdr:cNvSpPr>
      </xdr:nvSpPr>
      <xdr:spPr>
        <a:xfrm>
          <a:off x="600075" y="38947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87</xdr:row>
      <xdr:rowOff>19050</xdr:rowOff>
    </xdr:from>
    <xdr:ext cx="85725" cy="171450"/>
    <xdr:sp fLocksText="0">
      <xdr:nvSpPr>
        <xdr:cNvPr id="14" name="Text Box 2"/>
        <xdr:cNvSpPr txBox="1">
          <a:spLocks noChangeArrowheads="1"/>
        </xdr:cNvSpPr>
      </xdr:nvSpPr>
      <xdr:spPr>
        <a:xfrm>
          <a:off x="600075" y="389477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59</xdr:row>
      <xdr:rowOff>0</xdr:rowOff>
    </xdr:from>
    <xdr:ext cx="85725" cy="200025"/>
    <xdr:sp fLocksText="0">
      <xdr:nvSpPr>
        <xdr:cNvPr id="15" name="Text Box 1"/>
        <xdr:cNvSpPr txBox="1">
          <a:spLocks noChangeArrowheads="1"/>
        </xdr:cNvSpPr>
      </xdr:nvSpPr>
      <xdr:spPr>
        <a:xfrm>
          <a:off x="600075" y="2429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59</xdr:row>
      <xdr:rowOff>0</xdr:rowOff>
    </xdr:from>
    <xdr:ext cx="85725" cy="200025"/>
    <xdr:sp fLocksText="0">
      <xdr:nvSpPr>
        <xdr:cNvPr id="16" name="Text Box 2"/>
        <xdr:cNvSpPr txBox="1">
          <a:spLocks noChangeArrowheads="1"/>
        </xdr:cNvSpPr>
      </xdr:nvSpPr>
      <xdr:spPr>
        <a:xfrm>
          <a:off x="600075" y="24298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5</xdr:row>
      <xdr:rowOff>19050</xdr:rowOff>
    </xdr:from>
    <xdr:ext cx="85725" cy="171450"/>
    <xdr:sp fLocksText="0">
      <xdr:nvSpPr>
        <xdr:cNvPr id="17" name="Text Box 1"/>
        <xdr:cNvSpPr txBox="1">
          <a:spLocks noChangeArrowheads="1"/>
        </xdr:cNvSpPr>
      </xdr:nvSpPr>
      <xdr:spPr>
        <a:xfrm>
          <a:off x="600075" y="14573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5</xdr:row>
      <xdr:rowOff>19050</xdr:rowOff>
    </xdr:from>
    <xdr:ext cx="85725" cy="171450"/>
    <xdr:sp fLocksText="0">
      <xdr:nvSpPr>
        <xdr:cNvPr id="18" name="Text Box 2"/>
        <xdr:cNvSpPr txBox="1">
          <a:spLocks noChangeArrowheads="1"/>
        </xdr:cNvSpPr>
      </xdr:nvSpPr>
      <xdr:spPr>
        <a:xfrm>
          <a:off x="600075" y="14573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79</xdr:row>
      <xdr:rowOff>0</xdr:rowOff>
    </xdr:from>
    <xdr:ext cx="85725" cy="552450"/>
    <xdr:sp fLocksText="0">
      <xdr:nvSpPr>
        <xdr:cNvPr id="19" name="Text Box 5"/>
        <xdr:cNvSpPr txBox="1">
          <a:spLocks noChangeArrowheads="1"/>
        </xdr:cNvSpPr>
      </xdr:nvSpPr>
      <xdr:spPr>
        <a:xfrm>
          <a:off x="600075" y="35442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79</xdr:row>
      <xdr:rowOff>0</xdr:rowOff>
    </xdr:from>
    <xdr:ext cx="85725" cy="552450"/>
    <xdr:sp fLocksText="0">
      <xdr:nvSpPr>
        <xdr:cNvPr id="20" name="Text Box 6"/>
        <xdr:cNvSpPr txBox="1">
          <a:spLocks noChangeArrowheads="1"/>
        </xdr:cNvSpPr>
      </xdr:nvSpPr>
      <xdr:spPr>
        <a:xfrm>
          <a:off x="600075" y="35442525"/>
          <a:ext cx="857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79</xdr:row>
      <xdr:rowOff>0</xdr:rowOff>
    </xdr:from>
    <xdr:ext cx="85725" cy="409575"/>
    <xdr:sp fLocksText="0">
      <xdr:nvSpPr>
        <xdr:cNvPr id="21" name="Text Box 7"/>
        <xdr:cNvSpPr txBox="1">
          <a:spLocks noChangeArrowheads="1"/>
        </xdr:cNvSpPr>
      </xdr:nvSpPr>
      <xdr:spPr>
        <a:xfrm>
          <a:off x="600075" y="3544252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38100</xdr:colOff>
      <xdr:row>79</xdr:row>
      <xdr:rowOff>0</xdr:rowOff>
    </xdr:from>
    <xdr:ext cx="85725" cy="409575"/>
    <xdr:sp fLocksText="0">
      <xdr:nvSpPr>
        <xdr:cNvPr id="22" name="Text Box 8"/>
        <xdr:cNvSpPr txBox="1">
          <a:spLocks noChangeArrowheads="1"/>
        </xdr:cNvSpPr>
      </xdr:nvSpPr>
      <xdr:spPr>
        <a:xfrm>
          <a:off x="600075" y="35442525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Layout" zoomScale="90" zoomScalePageLayoutView="90" workbookViewId="0" topLeftCell="A90">
      <selection activeCell="B28" sqref="B28"/>
    </sheetView>
  </sheetViews>
  <sheetFormatPr defaultColWidth="9.00390625" defaultRowHeight="12.75"/>
  <cols>
    <col min="1" max="1" width="7.375" style="3" customWidth="1"/>
    <col min="2" max="2" width="32.25390625" style="4" customWidth="1"/>
    <col min="3" max="3" width="20.125" style="0" customWidth="1"/>
    <col min="4" max="4" width="17.625" style="0" customWidth="1"/>
    <col min="5" max="5" width="16.125" style="0" customWidth="1"/>
  </cols>
  <sheetData>
    <row r="1" spans="1:5" s="2" customFormat="1" ht="24" customHeight="1">
      <c r="A1" s="72" t="s">
        <v>78</v>
      </c>
      <c r="B1" s="58" t="s">
        <v>27</v>
      </c>
      <c r="C1" s="63" t="s">
        <v>103</v>
      </c>
      <c r="D1" s="67"/>
      <c r="E1" s="67"/>
    </row>
    <row r="2" spans="1:5" s="2" customFormat="1" ht="15.75" customHeight="1">
      <c r="A2" s="73"/>
      <c r="B2" s="59"/>
      <c r="C2" s="61" t="s">
        <v>28</v>
      </c>
      <c r="D2" s="63" t="s">
        <v>29</v>
      </c>
      <c r="E2" s="64"/>
    </row>
    <row r="3" spans="1:5" s="2" customFormat="1" ht="24.75" customHeight="1">
      <c r="A3" s="74"/>
      <c r="B3" s="60"/>
      <c r="C3" s="62"/>
      <c r="D3" s="42" t="s">
        <v>30</v>
      </c>
      <c r="E3" s="10" t="s">
        <v>31</v>
      </c>
    </row>
    <row r="4" spans="1:5" s="2" customFormat="1" ht="15.75" customHeight="1">
      <c r="A4" s="8">
        <v>700</v>
      </c>
      <c r="B4" s="7" t="s">
        <v>0</v>
      </c>
      <c r="C4" s="11">
        <f>SUM(D4+E7)</f>
        <v>3791130</v>
      </c>
      <c r="D4" s="15">
        <f>SUM(D7+D5)</f>
        <v>1630130</v>
      </c>
      <c r="E4" s="6">
        <f>E7</f>
        <v>2161000</v>
      </c>
    </row>
    <row r="5" spans="1:5" s="2" customFormat="1" ht="33" customHeight="1">
      <c r="A5" s="25">
        <v>70004</v>
      </c>
      <c r="B5" s="26" t="s">
        <v>76</v>
      </c>
      <c r="C5" s="12">
        <f aca="true" t="shared" si="0" ref="C5:C10">SUM(D5+E5)</f>
        <v>1152000</v>
      </c>
      <c r="D5" s="33">
        <f>SUM(D6)</f>
        <v>1152000</v>
      </c>
      <c r="E5" s="13"/>
    </row>
    <row r="6" spans="1:5" s="2" customFormat="1" ht="63" customHeight="1">
      <c r="A6" s="56" t="s">
        <v>108</v>
      </c>
      <c r="B6" s="26" t="s">
        <v>66</v>
      </c>
      <c r="C6" s="12">
        <f t="shared" si="0"/>
        <v>1152000</v>
      </c>
      <c r="D6" s="33">
        <v>1152000</v>
      </c>
      <c r="E6" s="13">
        <v>0</v>
      </c>
    </row>
    <row r="7" spans="1:5" s="2" customFormat="1" ht="23.25" customHeight="1">
      <c r="A7" s="27">
        <v>70005</v>
      </c>
      <c r="B7" s="26" t="s">
        <v>36</v>
      </c>
      <c r="C7" s="12">
        <f t="shared" si="0"/>
        <v>2639130</v>
      </c>
      <c r="D7" s="14">
        <f>SUM(D8+D10+D11+D12+D9)</f>
        <v>478130</v>
      </c>
      <c r="E7" s="5">
        <f>SUM(E8+E10+E12+E11)</f>
        <v>2161000</v>
      </c>
    </row>
    <row r="8" spans="1:5" ht="24.75" customHeight="1">
      <c r="A8" s="56" t="s">
        <v>115</v>
      </c>
      <c r="B8" s="26" t="s">
        <v>67</v>
      </c>
      <c r="C8" s="12">
        <f t="shared" si="0"/>
        <v>30000</v>
      </c>
      <c r="D8" s="33">
        <v>30000</v>
      </c>
      <c r="E8" s="5">
        <v>0</v>
      </c>
    </row>
    <row r="9" spans="1:5" ht="24.75" customHeight="1">
      <c r="A9" s="56" t="s">
        <v>109</v>
      </c>
      <c r="B9" s="26" t="s">
        <v>56</v>
      </c>
      <c r="C9" s="12">
        <f t="shared" si="0"/>
        <v>280000</v>
      </c>
      <c r="D9" s="33">
        <v>280000</v>
      </c>
      <c r="E9" s="5">
        <v>0</v>
      </c>
    </row>
    <row r="10" spans="1:5" ht="58.5" customHeight="1">
      <c r="A10" s="56" t="s">
        <v>108</v>
      </c>
      <c r="B10" s="26" t="s">
        <v>57</v>
      </c>
      <c r="C10" s="12">
        <f t="shared" si="0"/>
        <v>168130</v>
      </c>
      <c r="D10" s="33">
        <v>168130</v>
      </c>
      <c r="E10" s="5">
        <v>0</v>
      </c>
    </row>
    <row r="11" spans="1:5" ht="49.5" customHeight="1">
      <c r="A11" s="56" t="s">
        <v>110</v>
      </c>
      <c r="B11" s="26" t="s">
        <v>48</v>
      </c>
      <c r="C11" s="12">
        <f>D11+E11</f>
        <v>21000</v>
      </c>
      <c r="D11" s="33">
        <v>0</v>
      </c>
      <c r="E11" s="5">
        <v>21000</v>
      </c>
    </row>
    <row r="12" spans="1:5" s="1" customFormat="1" ht="35.25" customHeight="1">
      <c r="A12" s="56" t="s">
        <v>111</v>
      </c>
      <c r="B12" s="26" t="s">
        <v>49</v>
      </c>
      <c r="C12" s="12">
        <f>D12+E12</f>
        <v>2140000</v>
      </c>
      <c r="D12" s="33">
        <v>0</v>
      </c>
      <c r="E12" s="5">
        <v>2140000</v>
      </c>
    </row>
    <row r="13" spans="1:5" s="1" customFormat="1" ht="18.75" customHeight="1">
      <c r="A13" s="8">
        <v>750</v>
      </c>
      <c r="B13" s="7" t="s">
        <v>1</v>
      </c>
      <c r="C13" s="11">
        <f aca="true" t="shared" si="1" ref="C13:C18">SUM(D13+E13)</f>
        <v>131431</v>
      </c>
      <c r="D13" s="15">
        <f>SUM(D14+D17)</f>
        <v>131431</v>
      </c>
      <c r="E13" s="5">
        <v>0</v>
      </c>
    </row>
    <row r="14" spans="1:5" s="1" customFormat="1" ht="15.75" customHeight="1">
      <c r="A14" s="25">
        <v>75011</v>
      </c>
      <c r="B14" s="26" t="s">
        <v>2</v>
      </c>
      <c r="C14" s="12">
        <f t="shared" si="1"/>
        <v>114431</v>
      </c>
      <c r="D14" s="14">
        <f>SUM(D15+D16)</f>
        <v>114431</v>
      </c>
      <c r="E14" s="5">
        <v>0</v>
      </c>
    </row>
    <row r="15" spans="1:5" s="1" customFormat="1" ht="72" customHeight="1">
      <c r="A15" s="55">
        <v>2010</v>
      </c>
      <c r="B15" s="26" t="s">
        <v>72</v>
      </c>
      <c r="C15" s="12">
        <f t="shared" si="1"/>
        <v>114353</v>
      </c>
      <c r="D15" s="33">
        <v>114353</v>
      </c>
      <c r="E15" s="5">
        <v>0</v>
      </c>
    </row>
    <row r="16" spans="1:5" s="1" customFormat="1" ht="34.5" customHeight="1">
      <c r="A16" s="54">
        <v>2360</v>
      </c>
      <c r="B16" s="26" t="s">
        <v>19</v>
      </c>
      <c r="C16" s="12">
        <f t="shared" si="1"/>
        <v>78</v>
      </c>
      <c r="D16" s="33">
        <v>78</v>
      </c>
      <c r="E16" s="5">
        <v>0</v>
      </c>
    </row>
    <row r="17" spans="1:5" s="1" customFormat="1" ht="15.75" customHeight="1">
      <c r="A17" s="25">
        <v>75023</v>
      </c>
      <c r="B17" s="26" t="s">
        <v>32</v>
      </c>
      <c r="C17" s="12">
        <f t="shared" si="1"/>
        <v>17000</v>
      </c>
      <c r="D17" s="14">
        <f>SUM(+D18+D19)</f>
        <v>17000</v>
      </c>
      <c r="E17" s="6"/>
    </row>
    <row r="18" spans="1:5" s="1" customFormat="1" ht="18.75" customHeight="1">
      <c r="A18" s="57" t="s">
        <v>79</v>
      </c>
      <c r="B18" s="26" t="s">
        <v>22</v>
      </c>
      <c r="C18" s="12">
        <f t="shared" si="1"/>
        <v>5000</v>
      </c>
      <c r="D18" s="14">
        <v>5000</v>
      </c>
      <c r="E18" s="5">
        <v>0</v>
      </c>
    </row>
    <row r="19" spans="1:5" s="1" customFormat="1" ht="94.5" customHeight="1">
      <c r="A19" s="25">
        <v>2008</v>
      </c>
      <c r="B19" s="38" t="s">
        <v>75</v>
      </c>
      <c r="C19" s="12">
        <f>SUM(D19+E19)</f>
        <v>12000</v>
      </c>
      <c r="D19" s="33">
        <v>12000</v>
      </c>
      <c r="E19" s="5">
        <v>0</v>
      </c>
    </row>
    <row r="20" spans="1:5" s="1" customFormat="1" ht="49.5" customHeight="1">
      <c r="A20" s="50">
        <v>751</v>
      </c>
      <c r="B20" s="7" t="s">
        <v>16</v>
      </c>
      <c r="C20" s="11">
        <f>SUM(D20+E20)</f>
        <v>4526</v>
      </c>
      <c r="D20" s="15">
        <f>SUM(D21)</f>
        <v>4526</v>
      </c>
      <c r="E20" s="36"/>
    </row>
    <row r="21" spans="1:5" s="1" customFormat="1" ht="32.25" customHeight="1">
      <c r="A21" s="49">
        <v>75101</v>
      </c>
      <c r="B21" s="26" t="s">
        <v>52</v>
      </c>
      <c r="C21" s="12">
        <f>D21+E21</f>
        <v>4526</v>
      </c>
      <c r="D21" s="14">
        <f>D22</f>
        <v>4526</v>
      </c>
      <c r="E21" s="5">
        <v>0</v>
      </c>
    </row>
    <row r="22" spans="1:5" s="1" customFormat="1" ht="71.25" customHeight="1">
      <c r="A22" s="49" t="s">
        <v>80</v>
      </c>
      <c r="B22" s="26" t="s">
        <v>73</v>
      </c>
      <c r="C22" s="12">
        <f>SUM(D22+E22)</f>
        <v>4526</v>
      </c>
      <c r="D22" s="33">
        <v>4526</v>
      </c>
      <c r="E22" s="5">
        <v>0</v>
      </c>
    </row>
    <row r="23" spans="1:5" s="1" customFormat="1" ht="23.25" customHeight="1">
      <c r="A23" s="52" t="s">
        <v>104</v>
      </c>
      <c r="B23" s="39" t="s">
        <v>107</v>
      </c>
      <c r="C23" s="40">
        <f>SUM(D23+E23)</f>
        <v>600</v>
      </c>
      <c r="D23" s="41">
        <f>SUM(D24)</f>
        <v>600</v>
      </c>
      <c r="E23" s="36">
        <v>0</v>
      </c>
    </row>
    <row r="24" spans="1:5" s="1" customFormat="1" ht="27" customHeight="1">
      <c r="A24" s="49" t="s">
        <v>105</v>
      </c>
      <c r="B24" s="26" t="s">
        <v>106</v>
      </c>
      <c r="C24" s="12">
        <f>SUM(D24+E24)</f>
        <v>600</v>
      </c>
      <c r="D24" s="33">
        <f>SUM(D25)</f>
        <v>600</v>
      </c>
      <c r="E24" s="5"/>
    </row>
    <row r="25" spans="1:5" s="1" customFormat="1" ht="70.5" customHeight="1">
      <c r="A25" s="49" t="s">
        <v>80</v>
      </c>
      <c r="B25" s="26" t="s">
        <v>73</v>
      </c>
      <c r="C25" s="12">
        <f>SUM(D25+E25)</f>
        <v>600</v>
      </c>
      <c r="D25" s="33">
        <v>600</v>
      </c>
      <c r="E25" s="5">
        <v>0</v>
      </c>
    </row>
    <row r="26" spans="1:5" s="1" customFormat="1" ht="60.75" customHeight="1">
      <c r="A26" s="50">
        <v>756</v>
      </c>
      <c r="B26" s="28" t="s">
        <v>58</v>
      </c>
      <c r="C26" s="11">
        <f aca="true" t="shared" si="2" ref="C26:C52">SUM(D26+E26)</f>
        <v>42917586</v>
      </c>
      <c r="D26" s="15">
        <f>SUM(D27+D29+D33+D40+D44)</f>
        <v>42917586</v>
      </c>
      <c r="E26" s="5"/>
    </row>
    <row r="27" spans="1:5" s="1" customFormat="1" ht="26.25" customHeight="1">
      <c r="A27" s="49">
        <v>75601</v>
      </c>
      <c r="B27" s="29" t="s">
        <v>34</v>
      </c>
      <c r="C27" s="12">
        <f t="shared" si="2"/>
        <v>67314</v>
      </c>
      <c r="D27" s="14">
        <f>SUM(D28)</f>
        <v>67314</v>
      </c>
      <c r="E27" s="11">
        <f>SUM(E28)</f>
        <v>0</v>
      </c>
    </row>
    <row r="28" spans="1:5" s="1" customFormat="1" ht="35.25" customHeight="1">
      <c r="A28" s="49" t="s">
        <v>81</v>
      </c>
      <c r="B28" s="26" t="s">
        <v>119</v>
      </c>
      <c r="C28" s="12">
        <f t="shared" si="2"/>
        <v>67314</v>
      </c>
      <c r="D28" s="33">
        <v>67314</v>
      </c>
      <c r="E28" s="12">
        <v>0</v>
      </c>
    </row>
    <row r="29" spans="1:5" ht="61.5" customHeight="1">
      <c r="A29" s="49">
        <v>75615</v>
      </c>
      <c r="B29" s="26" t="s">
        <v>13</v>
      </c>
      <c r="C29" s="12">
        <f t="shared" si="2"/>
        <v>4715000</v>
      </c>
      <c r="D29" s="14">
        <f>SUM(D30+D31+D32)</f>
        <v>4715000</v>
      </c>
      <c r="E29" s="6">
        <f>SUM(E30+E37+E43+E48)</f>
        <v>0</v>
      </c>
    </row>
    <row r="30" spans="1:5" ht="17.25" customHeight="1">
      <c r="A30" s="49" t="s">
        <v>82</v>
      </c>
      <c r="B30" s="26" t="s">
        <v>59</v>
      </c>
      <c r="C30" s="12">
        <f t="shared" si="2"/>
        <v>4600000</v>
      </c>
      <c r="D30" s="33">
        <v>4600000</v>
      </c>
      <c r="E30" s="5">
        <f>SUM(E31)</f>
        <v>0</v>
      </c>
    </row>
    <row r="31" spans="1:5" s="1" customFormat="1" ht="21.75" customHeight="1">
      <c r="A31" s="49" t="s">
        <v>83</v>
      </c>
      <c r="B31" s="26" t="s">
        <v>60</v>
      </c>
      <c r="C31" s="12">
        <f t="shared" si="2"/>
        <v>30000</v>
      </c>
      <c r="D31" s="33">
        <v>30000</v>
      </c>
      <c r="E31" s="5">
        <v>0</v>
      </c>
    </row>
    <row r="32" spans="1:5" s="1" customFormat="1" ht="25.5" customHeight="1">
      <c r="A32" s="49" t="s">
        <v>84</v>
      </c>
      <c r="B32" s="26" t="s">
        <v>61</v>
      </c>
      <c r="C32" s="12">
        <f t="shared" si="2"/>
        <v>85000</v>
      </c>
      <c r="D32" s="33">
        <v>85000</v>
      </c>
      <c r="E32" s="5"/>
    </row>
    <row r="33" spans="1:5" s="1" customFormat="1" ht="57" customHeight="1">
      <c r="A33" s="49">
        <v>75616</v>
      </c>
      <c r="B33" s="26" t="s">
        <v>9</v>
      </c>
      <c r="C33" s="12">
        <f t="shared" si="2"/>
        <v>5110144</v>
      </c>
      <c r="D33" s="14">
        <f>SUM(D34+D35+D36+D37+D38+D39)</f>
        <v>5110144</v>
      </c>
      <c r="E33" s="5">
        <v>0</v>
      </c>
    </row>
    <row r="34" spans="1:5" s="1" customFormat="1" ht="18.75" customHeight="1">
      <c r="A34" s="49" t="s">
        <v>82</v>
      </c>
      <c r="B34" s="26" t="s">
        <v>59</v>
      </c>
      <c r="C34" s="12">
        <f t="shared" si="2"/>
        <v>3200000</v>
      </c>
      <c r="D34" s="33">
        <v>3200000</v>
      </c>
      <c r="E34" s="5">
        <v>0</v>
      </c>
    </row>
    <row r="35" spans="1:5" s="1" customFormat="1" ht="18.75" customHeight="1">
      <c r="A35" s="49" t="s">
        <v>85</v>
      </c>
      <c r="B35" s="26" t="s">
        <v>62</v>
      </c>
      <c r="C35" s="12">
        <f t="shared" si="2"/>
        <v>15000</v>
      </c>
      <c r="D35" s="33">
        <v>15000</v>
      </c>
      <c r="E35" s="5">
        <v>0</v>
      </c>
    </row>
    <row r="36" spans="1:5" s="1" customFormat="1" ht="21.75" customHeight="1">
      <c r="A36" s="49" t="s">
        <v>83</v>
      </c>
      <c r="B36" s="26" t="s">
        <v>60</v>
      </c>
      <c r="C36" s="12">
        <f t="shared" si="2"/>
        <v>160000</v>
      </c>
      <c r="D36" s="33">
        <v>160000</v>
      </c>
      <c r="E36" s="5">
        <v>0</v>
      </c>
    </row>
    <row r="37" spans="1:5" s="1" customFormat="1" ht="19.5" customHeight="1">
      <c r="A37" s="49" t="s">
        <v>86</v>
      </c>
      <c r="B37" s="26" t="s">
        <v>63</v>
      </c>
      <c r="C37" s="12">
        <f t="shared" si="2"/>
        <v>299144</v>
      </c>
      <c r="D37" s="33">
        <v>299144</v>
      </c>
      <c r="E37" s="5">
        <v>0</v>
      </c>
    </row>
    <row r="38" spans="1:5" s="1" customFormat="1" ht="14.25" customHeight="1">
      <c r="A38" s="49" t="s">
        <v>117</v>
      </c>
      <c r="B38" s="26" t="s">
        <v>6</v>
      </c>
      <c r="C38" s="12">
        <f t="shared" si="2"/>
        <v>186000</v>
      </c>
      <c r="D38" s="33">
        <v>186000</v>
      </c>
      <c r="E38" s="5">
        <v>0</v>
      </c>
    </row>
    <row r="39" spans="1:5" s="1" customFormat="1" ht="24" customHeight="1">
      <c r="A39" s="49" t="s">
        <v>84</v>
      </c>
      <c r="B39" s="26" t="s">
        <v>61</v>
      </c>
      <c r="C39" s="12">
        <f t="shared" si="2"/>
        <v>1250000</v>
      </c>
      <c r="D39" s="33">
        <v>1250000</v>
      </c>
      <c r="E39" s="5">
        <v>0</v>
      </c>
    </row>
    <row r="40" spans="1:5" s="1" customFormat="1" ht="36.75" customHeight="1">
      <c r="A40" s="49">
        <v>75618</v>
      </c>
      <c r="B40" s="26" t="s">
        <v>39</v>
      </c>
      <c r="C40" s="12">
        <f t="shared" si="2"/>
        <v>678642</v>
      </c>
      <c r="D40" s="14">
        <f>SUM(D41+D42+D43)</f>
        <v>678642</v>
      </c>
      <c r="E40" s="5">
        <v>0</v>
      </c>
    </row>
    <row r="41" spans="1:5" s="1" customFormat="1" ht="17.25" customHeight="1">
      <c r="A41" s="49" t="s">
        <v>87</v>
      </c>
      <c r="B41" s="26" t="s">
        <v>7</v>
      </c>
      <c r="C41" s="12">
        <f t="shared" si="2"/>
        <v>42600</v>
      </c>
      <c r="D41" s="33">
        <v>42600</v>
      </c>
      <c r="E41" s="5">
        <v>0</v>
      </c>
    </row>
    <row r="42" spans="1:5" s="1" customFormat="1" ht="22.5">
      <c r="A42" s="49" t="s">
        <v>88</v>
      </c>
      <c r="B42" s="26" t="s">
        <v>23</v>
      </c>
      <c r="C42" s="12">
        <f t="shared" si="2"/>
        <v>436042</v>
      </c>
      <c r="D42" s="33">
        <v>436042</v>
      </c>
      <c r="E42" s="5">
        <v>0</v>
      </c>
    </row>
    <row r="43" spans="1:5" s="1" customFormat="1" ht="47.25" customHeight="1">
      <c r="A43" s="49" t="s">
        <v>96</v>
      </c>
      <c r="B43" s="26" t="s">
        <v>20</v>
      </c>
      <c r="C43" s="12">
        <f t="shared" si="2"/>
        <v>200000</v>
      </c>
      <c r="D43" s="33">
        <v>200000</v>
      </c>
      <c r="E43" s="5">
        <v>0</v>
      </c>
    </row>
    <row r="44" spans="1:5" s="1" customFormat="1" ht="23.25" customHeight="1">
      <c r="A44" s="49">
        <v>75621</v>
      </c>
      <c r="B44" s="26" t="s">
        <v>17</v>
      </c>
      <c r="C44" s="12">
        <f t="shared" si="2"/>
        <v>32346486</v>
      </c>
      <c r="D44" s="14">
        <f>SUM(D45+D46)</f>
        <v>32346486</v>
      </c>
      <c r="E44" s="5">
        <v>0</v>
      </c>
    </row>
    <row r="45" spans="1:5" s="1" customFormat="1" ht="24.75" customHeight="1">
      <c r="A45" s="49" t="s">
        <v>89</v>
      </c>
      <c r="B45" s="26" t="s">
        <v>68</v>
      </c>
      <c r="C45" s="12">
        <f t="shared" si="2"/>
        <v>32045986</v>
      </c>
      <c r="D45" s="33">
        <v>32045986</v>
      </c>
      <c r="E45" s="5">
        <v>0</v>
      </c>
    </row>
    <row r="46" spans="1:5" s="1" customFormat="1" ht="21.75" customHeight="1">
      <c r="A46" s="49" t="s">
        <v>90</v>
      </c>
      <c r="B46" s="26" t="s">
        <v>64</v>
      </c>
      <c r="C46" s="12">
        <f t="shared" si="2"/>
        <v>300500</v>
      </c>
      <c r="D46" s="33">
        <v>300500</v>
      </c>
      <c r="E46" s="5">
        <v>0</v>
      </c>
    </row>
    <row r="47" spans="1:5" s="1" customFormat="1" ht="21" customHeight="1">
      <c r="A47" s="50">
        <v>758</v>
      </c>
      <c r="B47" s="7" t="s">
        <v>21</v>
      </c>
      <c r="C47" s="11">
        <f t="shared" si="2"/>
        <v>17409609</v>
      </c>
      <c r="D47" s="15">
        <f>SUM(D48+D50)</f>
        <v>17409609</v>
      </c>
      <c r="E47" s="36">
        <v>0</v>
      </c>
    </row>
    <row r="48" spans="1:5" ht="24" customHeight="1">
      <c r="A48" s="49">
        <v>75801</v>
      </c>
      <c r="B48" s="26" t="s">
        <v>10</v>
      </c>
      <c r="C48" s="12">
        <f t="shared" si="2"/>
        <v>17365609</v>
      </c>
      <c r="D48" s="14">
        <f>SUM(D49)</f>
        <v>17365609</v>
      </c>
      <c r="E48" s="5">
        <v>0</v>
      </c>
    </row>
    <row r="49" spans="1:5" ht="17.25" customHeight="1">
      <c r="A49" s="49" t="s">
        <v>91</v>
      </c>
      <c r="B49" s="26" t="s">
        <v>14</v>
      </c>
      <c r="C49" s="12">
        <f t="shared" si="2"/>
        <v>17365609</v>
      </c>
      <c r="D49" s="33">
        <v>17365609</v>
      </c>
      <c r="E49" s="5">
        <v>0</v>
      </c>
    </row>
    <row r="50" spans="1:5" ht="18" customHeight="1">
      <c r="A50" s="49">
        <v>75814</v>
      </c>
      <c r="B50" s="26" t="s">
        <v>11</v>
      </c>
      <c r="C50" s="12">
        <f t="shared" si="2"/>
        <v>44000</v>
      </c>
      <c r="D50" s="14">
        <f>SUM(D51)</f>
        <v>44000</v>
      </c>
      <c r="E50" s="5">
        <v>0</v>
      </c>
    </row>
    <row r="51" spans="1:5" ht="18" customHeight="1">
      <c r="A51" s="49" t="s">
        <v>92</v>
      </c>
      <c r="B51" s="26" t="s">
        <v>65</v>
      </c>
      <c r="C51" s="12">
        <f t="shared" si="2"/>
        <v>44000</v>
      </c>
      <c r="D51" s="33">
        <v>44000</v>
      </c>
      <c r="E51" s="6">
        <v>0</v>
      </c>
    </row>
    <row r="52" spans="1:5" ht="18" customHeight="1">
      <c r="A52" s="50">
        <v>801</v>
      </c>
      <c r="B52" s="7" t="s">
        <v>3</v>
      </c>
      <c r="C52" s="11">
        <f t="shared" si="2"/>
        <v>2784000</v>
      </c>
      <c r="D52" s="15">
        <f>SUM(+D56+D53)</f>
        <v>2784000</v>
      </c>
      <c r="E52" s="36">
        <v>0</v>
      </c>
    </row>
    <row r="53" spans="1:5" s="1" customFormat="1" ht="29.25" customHeight="1">
      <c r="A53" s="49">
        <v>80103</v>
      </c>
      <c r="B53" s="26" t="s">
        <v>116</v>
      </c>
      <c r="C53" s="12">
        <f>D53+E53</f>
        <v>1026900</v>
      </c>
      <c r="D53" s="33">
        <f>SUM(D54+D55)</f>
        <v>1026900</v>
      </c>
      <c r="E53" s="5">
        <f>SUM(E54+E56+E55)</f>
        <v>0</v>
      </c>
    </row>
    <row r="54" spans="1:5" s="1" customFormat="1" ht="23.25" customHeight="1">
      <c r="A54" s="49" t="s">
        <v>93</v>
      </c>
      <c r="B54" s="26" t="s">
        <v>118</v>
      </c>
      <c r="C54" s="12">
        <f>D54</f>
        <v>25000</v>
      </c>
      <c r="D54" s="33">
        <v>25000</v>
      </c>
      <c r="E54" s="5">
        <v>0</v>
      </c>
    </row>
    <row r="55" spans="1:5" s="1" customFormat="1" ht="45">
      <c r="A55" s="49" t="s">
        <v>94</v>
      </c>
      <c r="B55" s="26" t="s">
        <v>74</v>
      </c>
      <c r="C55" s="12">
        <f>D55</f>
        <v>1001900</v>
      </c>
      <c r="D55" s="33">
        <v>1001900</v>
      </c>
      <c r="E55" s="5"/>
    </row>
    <row r="56" spans="1:5" s="1" customFormat="1" ht="21.75" customHeight="1">
      <c r="A56" s="49">
        <v>80104</v>
      </c>
      <c r="B56" s="26" t="s">
        <v>12</v>
      </c>
      <c r="C56" s="12">
        <f>SUM(D56+E56)</f>
        <v>1757100</v>
      </c>
      <c r="D56" s="14">
        <f>SUM(D57+D58+D59)</f>
        <v>1757100</v>
      </c>
      <c r="E56" s="5">
        <v>0</v>
      </c>
    </row>
    <row r="57" spans="1:5" s="1" customFormat="1" ht="21.75" customHeight="1">
      <c r="A57" s="49" t="s">
        <v>93</v>
      </c>
      <c r="B57" s="26" t="s">
        <v>47</v>
      </c>
      <c r="C57" s="12">
        <f>SUM(D57+E57)</f>
        <v>530000</v>
      </c>
      <c r="D57" s="33">
        <v>530000</v>
      </c>
      <c r="E57" s="5"/>
    </row>
    <row r="58" spans="1:5" s="1" customFormat="1" ht="54.75" customHeight="1">
      <c r="A58" s="49" t="s">
        <v>95</v>
      </c>
      <c r="B58" s="26" t="s">
        <v>25</v>
      </c>
      <c r="C58" s="12">
        <f>SUM(D58+E58)</f>
        <v>90000</v>
      </c>
      <c r="D58" s="33">
        <v>90000</v>
      </c>
      <c r="E58" s="5"/>
    </row>
    <row r="59" spans="1:5" s="1" customFormat="1" ht="49.5" customHeight="1">
      <c r="A59" s="49" t="s">
        <v>94</v>
      </c>
      <c r="B59" s="26" t="s">
        <v>74</v>
      </c>
      <c r="C59" s="12">
        <f>D59</f>
        <v>1137100</v>
      </c>
      <c r="D59" s="33">
        <v>1137100</v>
      </c>
      <c r="E59" s="5"/>
    </row>
    <row r="60" spans="1:5" s="1" customFormat="1" ht="16.5" customHeight="1">
      <c r="A60" s="50">
        <v>852</v>
      </c>
      <c r="B60" s="7" t="s">
        <v>5</v>
      </c>
      <c r="C60" s="11">
        <f aca="true" t="shared" si="3" ref="C60:C65">SUM(D60+E60)</f>
        <v>925500</v>
      </c>
      <c r="D60" s="15">
        <f>SUM(+D61+D64+D66+D68+D71+D74)</f>
        <v>925500</v>
      </c>
      <c r="E60" s="36">
        <v>0</v>
      </c>
    </row>
    <row r="61" spans="1:5" s="1" customFormat="1" ht="71.25" customHeight="1">
      <c r="A61" s="49">
        <v>85213</v>
      </c>
      <c r="B61" s="26" t="s">
        <v>38</v>
      </c>
      <c r="C61" s="12">
        <f t="shared" si="3"/>
        <v>175100</v>
      </c>
      <c r="D61" s="14">
        <f>AVERAGE(D62+D63)</f>
        <v>175100</v>
      </c>
      <c r="E61" s="5">
        <v>0</v>
      </c>
    </row>
    <row r="62" spans="1:5" ht="73.5" customHeight="1">
      <c r="A62" s="49" t="s">
        <v>80</v>
      </c>
      <c r="B62" s="26" t="s">
        <v>72</v>
      </c>
      <c r="C62" s="12">
        <f t="shared" si="3"/>
        <v>107000</v>
      </c>
      <c r="D62" s="33">
        <v>107000</v>
      </c>
      <c r="E62" s="5">
        <v>0</v>
      </c>
    </row>
    <row r="63" spans="1:5" ht="48.75" customHeight="1">
      <c r="A63" s="49" t="s">
        <v>94</v>
      </c>
      <c r="B63" s="26" t="s">
        <v>74</v>
      </c>
      <c r="C63" s="12">
        <f t="shared" si="3"/>
        <v>68100</v>
      </c>
      <c r="D63" s="33">
        <v>68100</v>
      </c>
      <c r="E63" s="5">
        <v>0</v>
      </c>
    </row>
    <row r="64" spans="1:5" ht="25.5" customHeight="1">
      <c r="A64" s="49">
        <v>85214</v>
      </c>
      <c r="B64" s="26" t="s">
        <v>26</v>
      </c>
      <c r="C64" s="12">
        <f t="shared" si="3"/>
        <v>50800</v>
      </c>
      <c r="D64" s="14">
        <f>SUM(D65)</f>
        <v>50800</v>
      </c>
      <c r="E64" s="5">
        <v>0</v>
      </c>
    </row>
    <row r="65" spans="1:5" ht="46.5" customHeight="1">
      <c r="A65" s="49" t="s">
        <v>94</v>
      </c>
      <c r="B65" s="26" t="s">
        <v>74</v>
      </c>
      <c r="C65" s="12">
        <f t="shared" si="3"/>
        <v>50800</v>
      </c>
      <c r="D65" s="33">
        <v>50800</v>
      </c>
      <c r="E65" s="5">
        <v>0</v>
      </c>
    </row>
    <row r="66" spans="1:5" ht="24.75" customHeight="1">
      <c r="A66" s="49">
        <v>85216</v>
      </c>
      <c r="B66" s="26" t="s">
        <v>35</v>
      </c>
      <c r="C66" s="12">
        <f aca="true" t="shared" si="4" ref="C66:C74">SUM(D66+E66)</f>
        <v>411000</v>
      </c>
      <c r="D66" s="14">
        <f>SUM(D67)</f>
        <v>411000</v>
      </c>
      <c r="E66" s="5">
        <v>0</v>
      </c>
    </row>
    <row r="67" spans="1:5" ht="50.25" customHeight="1">
      <c r="A67" s="49" t="s">
        <v>94</v>
      </c>
      <c r="B67" s="26" t="s">
        <v>74</v>
      </c>
      <c r="C67" s="12">
        <f t="shared" si="4"/>
        <v>411000</v>
      </c>
      <c r="D67" s="33">
        <v>411000</v>
      </c>
      <c r="E67" s="5">
        <v>0</v>
      </c>
    </row>
    <row r="68" spans="1:5" s="1" customFormat="1" ht="27" customHeight="1">
      <c r="A68" s="49">
        <v>85219</v>
      </c>
      <c r="B68" s="26" t="s">
        <v>4</v>
      </c>
      <c r="C68" s="12">
        <f t="shared" si="4"/>
        <v>151600</v>
      </c>
      <c r="D68" s="14">
        <f>SUM(D69+D70)</f>
        <v>151600</v>
      </c>
      <c r="E68" s="5">
        <v>0</v>
      </c>
    </row>
    <row r="69" spans="1:5" s="1" customFormat="1" ht="46.5" customHeight="1">
      <c r="A69" s="49" t="s">
        <v>94</v>
      </c>
      <c r="B69" s="26" t="s">
        <v>74</v>
      </c>
      <c r="C69" s="12">
        <f t="shared" si="4"/>
        <v>150500</v>
      </c>
      <c r="D69" s="33">
        <v>150500</v>
      </c>
      <c r="E69" s="5">
        <v>0</v>
      </c>
    </row>
    <row r="70" spans="1:5" s="1" customFormat="1" ht="72" customHeight="1">
      <c r="A70" s="49" t="s">
        <v>80</v>
      </c>
      <c r="B70" s="26" t="s">
        <v>72</v>
      </c>
      <c r="C70" s="12">
        <f t="shared" si="4"/>
        <v>1100</v>
      </c>
      <c r="D70" s="33">
        <v>1100</v>
      </c>
      <c r="E70" s="5">
        <v>0</v>
      </c>
    </row>
    <row r="71" spans="1:5" s="1" customFormat="1" ht="22.5" customHeight="1">
      <c r="A71" s="49">
        <v>85228</v>
      </c>
      <c r="B71" s="26" t="s">
        <v>8</v>
      </c>
      <c r="C71" s="12">
        <f t="shared" si="4"/>
        <v>67000</v>
      </c>
      <c r="D71" s="14">
        <f>SUM(D72+D73)</f>
        <v>67000</v>
      </c>
      <c r="E71" s="5">
        <v>0</v>
      </c>
    </row>
    <row r="72" spans="1:5" s="1" customFormat="1" ht="70.5" customHeight="1">
      <c r="A72" s="49" t="s">
        <v>80</v>
      </c>
      <c r="B72" s="26" t="s">
        <v>72</v>
      </c>
      <c r="C72" s="12">
        <f t="shared" si="4"/>
        <v>37000</v>
      </c>
      <c r="D72" s="33">
        <v>37000</v>
      </c>
      <c r="E72" s="5">
        <v>0</v>
      </c>
    </row>
    <row r="73" spans="1:5" s="1" customFormat="1" ht="23.25" customHeight="1">
      <c r="A73" s="49" t="s">
        <v>93</v>
      </c>
      <c r="B73" s="26" t="s">
        <v>24</v>
      </c>
      <c r="C73" s="12">
        <f t="shared" si="4"/>
        <v>30000</v>
      </c>
      <c r="D73" s="33">
        <v>30000</v>
      </c>
      <c r="E73" s="5">
        <v>0</v>
      </c>
    </row>
    <row r="74" spans="1:5" s="1" customFormat="1" ht="22.5" customHeight="1">
      <c r="A74" s="49" t="s">
        <v>99</v>
      </c>
      <c r="B74" s="26" t="s">
        <v>100</v>
      </c>
      <c r="C74" s="12">
        <f t="shared" si="4"/>
        <v>70000</v>
      </c>
      <c r="D74" s="14">
        <f>SUM(+D75)</f>
        <v>70000</v>
      </c>
      <c r="E74" s="5">
        <v>0</v>
      </c>
    </row>
    <row r="75" spans="1:5" s="1" customFormat="1" ht="53.25" customHeight="1">
      <c r="A75" s="49" t="s">
        <v>94</v>
      </c>
      <c r="B75" s="26" t="s">
        <v>74</v>
      </c>
      <c r="C75" s="12">
        <f>SUM(D75+E75)</f>
        <v>70000</v>
      </c>
      <c r="D75" s="33">
        <v>70000</v>
      </c>
      <c r="E75" s="5">
        <v>0</v>
      </c>
    </row>
    <row r="76" spans="1:5" s="1" customFormat="1" ht="18" customHeight="1">
      <c r="A76" s="52" t="s">
        <v>101</v>
      </c>
      <c r="B76" s="39" t="s">
        <v>102</v>
      </c>
      <c r="C76" s="40">
        <f>SUM(D76+E76)</f>
        <v>16344000</v>
      </c>
      <c r="D76" s="45">
        <f>SUM(+D78+D79)</f>
        <v>16344000</v>
      </c>
      <c r="E76" s="36"/>
    </row>
    <row r="77" spans="1:5" s="1" customFormat="1" ht="18" customHeight="1">
      <c r="A77" s="51" t="s">
        <v>97</v>
      </c>
      <c r="B77" s="43" t="s">
        <v>77</v>
      </c>
      <c r="C77" s="44">
        <f>SUM(D77+E77)</f>
        <v>11397000</v>
      </c>
      <c r="D77" s="45">
        <f>SUM(D78)</f>
        <v>11397000</v>
      </c>
      <c r="E77" s="46">
        <f>SUM(E78)</f>
        <v>0</v>
      </c>
    </row>
    <row r="78" spans="1:5" s="1" customFormat="1" ht="90.75" customHeight="1">
      <c r="A78" s="51" t="s">
        <v>112</v>
      </c>
      <c r="B78" s="43" t="s">
        <v>69</v>
      </c>
      <c r="C78" s="12">
        <f>D78</f>
        <v>11397000</v>
      </c>
      <c r="D78" s="14">
        <v>11397000</v>
      </c>
      <c r="E78" s="36">
        <v>0</v>
      </c>
    </row>
    <row r="79" spans="1:5" s="1" customFormat="1" ht="56.25" customHeight="1">
      <c r="A79" s="49" t="s">
        <v>98</v>
      </c>
      <c r="B79" s="26" t="s">
        <v>37</v>
      </c>
      <c r="C79" s="12">
        <f>D79</f>
        <v>4947000</v>
      </c>
      <c r="D79" s="33">
        <f>SUM(D80)</f>
        <v>4947000</v>
      </c>
      <c r="E79" s="5"/>
    </row>
    <row r="80" spans="1:5" s="1" customFormat="1" ht="73.5" customHeight="1">
      <c r="A80" s="49" t="s">
        <v>80</v>
      </c>
      <c r="B80" s="26" t="s">
        <v>72</v>
      </c>
      <c r="C80" s="12">
        <f>D80</f>
        <v>4947000</v>
      </c>
      <c r="D80" s="33">
        <v>4947000</v>
      </c>
      <c r="E80" s="5"/>
    </row>
    <row r="81" spans="1:5" s="1" customFormat="1" ht="25.5" customHeight="1">
      <c r="A81" s="50">
        <v>900</v>
      </c>
      <c r="B81" s="7" t="s">
        <v>40</v>
      </c>
      <c r="C81" s="11">
        <f>SUM(D81+E81)</f>
        <v>2608000</v>
      </c>
      <c r="D81" s="15">
        <f>D82+D84</f>
        <v>2608000</v>
      </c>
      <c r="E81" s="36">
        <v>0</v>
      </c>
    </row>
    <row r="82" spans="1:5" s="1" customFormat="1" ht="19.5" customHeight="1">
      <c r="A82" s="49">
        <v>90002</v>
      </c>
      <c r="B82" s="26" t="s">
        <v>53</v>
      </c>
      <c r="C82" s="12">
        <f>D82+E82</f>
        <v>2600000</v>
      </c>
      <c r="D82" s="14">
        <f>D83</f>
        <v>2600000</v>
      </c>
      <c r="E82" s="5"/>
    </row>
    <row r="83" spans="1:5" s="1" customFormat="1" ht="60" customHeight="1">
      <c r="A83" s="49" t="s">
        <v>96</v>
      </c>
      <c r="B83" s="26" t="s">
        <v>55</v>
      </c>
      <c r="C83" s="12">
        <f>D83</f>
        <v>2600000</v>
      </c>
      <c r="D83" s="14">
        <v>2600000</v>
      </c>
      <c r="E83" s="6">
        <v>0</v>
      </c>
    </row>
    <row r="84" spans="1:5" s="1" customFormat="1" ht="36" customHeight="1">
      <c r="A84" s="49">
        <v>90019</v>
      </c>
      <c r="B84" s="26" t="s">
        <v>51</v>
      </c>
      <c r="C84" s="12">
        <f>SUM(D84)</f>
        <v>8000</v>
      </c>
      <c r="D84" s="14">
        <f>SUM(+D85)</f>
        <v>8000</v>
      </c>
      <c r="E84" s="5"/>
    </row>
    <row r="85" spans="1:5" s="1" customFormat="1" ht="18" customHeight="1">
      <c r="A85" s="51" t="s">
        <v>79</v>
      </c>
      <c r="B85" s="26" t="s">
        <v>22</v>
      </c>
      <c r="C85" s="12">
        <f>SUM(D85+E85)</f>
        <v>8000</v>
      </c>
      <c r="D85" s="33">
        <v>8000</v>
      </c>
      <c r="E85" s="5"/>
    </row>
    <row r="86" spans="1:5" s="9" customFormat="1" ht="23.25" customHeight="1">
      <c r="A86" s="50">
        <v>926</v>
      </c>
      <c r="B86" s="7" t="s">
        <v>46</v>
      </c>
      <c r="C86" s="6">
        <f>SUM(+D86+E86)</f>
        <v>186300</v>
      </c>
      <c r="D86" s="15">
        <f>SUM(+D89+D87)</f>
        <v>186300</v>
      </c>
      <c r="E86" s="36">
        <v>0</v>
      </c>
    </row>
    <row r="87" spans="1:5" s="9" customFormat="1" ht="18.75" customHeight="1">
      <c r="A87" s="51">
        <v>92604</v>
      </c>
      <c r="B87" s="43" t="s">
        <v>70</v>
      </c>
      <c r="C87" s="12">
        <f>SUM(D87)</f>
        <v>60390</v>
      </c>
      <c r="D87" s="15">
        <f>SUM(D88)</f>
        <v>60390</v>
      </c>
      <c r="E87" s="36"/>
    </row>
    <row r="88" spans="1:5" s="9" customFormat="1" ht="60.75" customHeight="1">
      <c r="A88" s="51" t="s">
        <v>114</v>
      </c>
      <c r="B88" s="26" t="s">
        <v>71</v>
      </c>
      <c r="C88" s="12">
        <f>SUM(D88)</f>
        <v>60390</v>
      </c>
      <c r="D88" s="45">
        <v>60390</v>
      </c>
      <c r="E88" s="36">
        <v>0</v>
      </c>
    </row>
    <row r="89" spans="1:5" s="1" customFormat="1" ht="18" customHeight="1">
      <c r="A89" s="49">
        <v>92695</v>
      </c>
      <c r="B89" s="26" t="s">
        <v>18</v>
      </c>
      <c r="C89" s="12">
        <f>SUM(D89)</f>
        <v>125910</v>
      </c>
      <c r="D89" s="14">
        <f>AVERAGE(D90+D91)</f>
        <v>125910</v>
      </c>
      <c r="E89" s="5">
        <v>0</v>
      </c>
    </row>
    <row r="90" spans="1:5" s="1" customFormat="1" ht="16.5" customHeight="1">
      <c r="A90" s="49" t="s">
        <v>93</v>
      </c>
      <c r="B90" s="26" t="s">
        <v>15</v>
      </c>
      <c r="C90" s="12">
        <f>SUM(D90)</f>
        <v>39500</v>
      </c>
      <c r="D90" s="33">
        <v>39500</v>
      </c>
      <c r="E90" s="6">
        <f>SUM(+E91)</f>
        <v>0</v>
      </c>
    </row>
    <row r="91" spans="1:5" s="1" customFormat="1" ht="46.5" customHeight="1">
      <c r="A91" s="53" t="s">
        <v>113</v>
      </c>
      <c r="B91" s="30" t="s">
        <v>54</v>
      </c>
      <c r="C91" s="16">
        <f>SUM(D91)</f>
        <v>86410</v>
      </c>
      <c r="D91" s="34">
        <v>86410</v>
      </c>
      <c r="E91" s="17">
        <v>0</v>
      </c>
    </row>
    <row r="92" spans="1:5" s="1" customFormat="1" ht="16.5" customHeight="1">
      <c r="A92" s="65" t="s">
        <v>33</v>
      </c>
      <c r="B92" s="66"/>
      <c r="C92" s="18">
        <f aca="true" t="shared" si="5" ref="C92:C97">SUM(D92+E92)</f>
        <v>87102682</v>
      </c>
      <c r="D92" s="35">
        <f>SUM(D4+D13+D20+D26+D47+D52+D60+D86+D81+D76+D23)</f>
        <v>84941682</v>
      </c>
      <c r="E92" s="18">
        <f>SUM(E7+E17+E29+E51+E90+E83)</f>
        <v>2161000</v>
      </c>
    </row>
    <row r="93" spans="1:5" s="1" customFormat="1" ht="16.5" customHeight="1">
      <c r="A93" s="31" t="s">
        <v>41</v>
      </c>
      <c r="B93" s="32"/>
      <c r="C93" s="19">
        <f t="shared" si="5"/>
        <v>19674389</v>
      </c>
      <c r="D93" s="47">
        <f>SUM(D94+D95+D96+D97)</f>
        <v>19674389</v>
      </c>
      <c r="E93" s="20">
        <v>0</v>
      </c>
    </row>
    <row r="94" spans="1:5" s="1" customFormat="1" ht="25.5" customHeight="1">
      <c r="A94" s="70" t="s">
        <v>42</v>
      </c>
      <c r="B94" s="71"/>
      <c r="C94" s="12">
        <f t="shared" si="5"/>
        <v>16608579</v>
      </c>
      <c r="D94" s="48">
        <f>SUM(D72+D62+D22+D15+D70+D78+D79+D25)</f>
        <v>16608579</v>
      </c>
      <c r="E94" s="21">
        <v>0</v>
      </c>
    </row>
    <row r="95" spans="1:5" s="1" customFormat="1" ht="23.25" customHeight="1">
      <c r="A95" s="70" t="s">
        <v>50</v>
      </c>
      <c r="B95" s="71"/>
      <c r="C95" s="12">
        <f t="shared" si="5"/>
        <v>2889400</v>
      </c>
      <c r="D95" s="22">
        <f>SUM(D63+D65+D67+D69+D75+D55+D59)</f>
        <v>2889400</v>
      </c>
      <c r="E95" s="21">
        <v>0</v>
      </c>
    </row>
    <row r="96" spans="1:5" s="1" customFormat="1" ht="36.75" customHeight="1">
      <c r="A96" s="70" t="s">
        <v>43</v>
      </c>
      <c r="B96" s="71"/>
      <c r="C96" s="12">
        <f t="shared" si="5"/>
        <v>86410</v>
      </c>
      <c r="D96" s="22">
        <f>SUM(D91)</f>
        <v>86410</v>
      </c>
      <c r="E96" s="21">
        <v>0</v>
      </c>
    </row>
    <row r="97" spans="1:5" s="1" customFormat="1" ht="27" customHeight="1">
      <c r="A97" s="70" t="s">
        <v>44</v>
      </c>
      <c r="B97" s="71"/>
      <c r="C97" s="12">
        <f t="shared" si="5"/>
        <v>90000</v>
      </c>
      <c r="D97" s="22">
        <f>SUM(D58)</f>
        <v>90000</v>
      </c>
      <c r="E97" s="21">
        <v>0</v>
      </c>
    </row>
    <row r="98" spans="1:5" ht="25.5" customHeight="1">
      <c r="A98" s="68" t="s">
        <v>45</v>
      </c>
      <c r="B98" s="69"/>
      <c r="C98" s="37">
        <f>SUM(D98+E98)</f>
        <v>436042</v>
      </c>
      <c r="D98" s="23">
        <f>SUM(D42)</f>
        <v>436042</v>
      </c>
      <c r="E98" s="24">
        <v>0</v>
      </c>
    </row>
    <row r="99" ht="21.75" customHeight="1"/>
    <row r="100" ht="24.75" customHeight="1"/>
    <row r="101" ht="28.5" customHeight="1"/>
    <row r="102" ht="29.25" customHeight="1"/>
    <row r="103" ht="23.25" customHeight="1"/>
    <row r="104" ht="22.5" customHeight="1"/>
  </sheetData>
  <sheetProtection/>
  <mergeCells count="11">
    <mergeCell ref="A1:A3"/>
    <mergeCell ref="B1:B3"/>
    <mergeCell ref="C2:C3"/>
    <mergeCell ref="D2:E2"/>
    <mergeCell ref="A92:B92"/>
    <mergeCell ref="C1:E1"/>
    <mergeCell ref="A98:B98"/>
    <mergeCell ref="A94:B94"/>
    <mergeCell ref="A95:B95"/>
    <mergeCell ref="A96:B96"/>
    <mergeCell ref="A97:B97"/>
  </mergeCells>
  <printOptions gridLines="1" horizontalCentered="1"/>
  <pageMargins left="0" right="0" top="1.3779527559055118" bottom="0.7874015748031497" header="0.5118110236220472" footer="0.5118110236220472"/>
  <pageSetup firstPageNumber="1" useFirstPageNumber="1" horizontalDpi="600" verticalDpi="600" orientation="portrait" paperSize="9" r:id="rId2"/>
  <headerFooter alignWithMargins="0">
    <oddHeader xml:space="preserve">&amp;L PROJEKTOWANE DOCHODY BUDŻETU
 MIASTA PIASTOWA   NA   2017 ROK
&amp;C
&amp;RTabela Nr 1
do uchwały budżetowej na 2017r
Nr XXVIII / 198 / 2016  z dnia 22.12. 2016 roku     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2016-11-10T11:37:29Z</cp:lastPrinted>
  <dcterms:created xsi:type="dcterms:W3CDTF">2000-01-08T16:06:05Z</dcterms:created>
  <dcterms:modified xsi:type="dcterms:W3CDTF">2016-12-28T08:12:09Z</dcterms:modified>
  <cp:category/>
  <cp:version/>
  <cp:contentType/>
  <cp:contentStatus/>
</cp:coreProperties>
</file>