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495" activeTab="9"/>
  </bookViews>
  <sheets>
    <sheet name="doch" sheetId="1" r:id="rId1"/>
    <sheet name="wyd" sheetId="2" r:id="rId2"/>
    <sheet name="limity" sheetId="3" r:id="rId3"/>
    <sheet name="inw" sheetId="4" r:id="rId4"/>
    <sheet name="4" sheetId="5" r:id="rId5"/>
    <sheet name="Przych i rozch" sheetId="6" r:id="rId6"/>
    <sheet name="dot.zle" sheetId="7" r:id="rId7"/>
    <sheet name="dot Um" sheetId="8" r:id="rId8"/>
    <sheet name="doch. własne" sheetId="9" r:id="rId9"/>
    <sheet name="dot. podm." sheetId="10" r:id="rId10"/>
    <sheet name="GFOŚ" sheetId="11" r:id="rId11"/>
    <sheet name="Prognoza długu" sheetId="12" r:id="rId12"/>
  </sheets>
  <definedNames/>
  <calcPr fullCalcOnLoad="1"/>
</workbook>
</file>

<file path=xl/sharedStrings.xml><?xml version="1.0" encoding="utf-8"?>
<sst xmlns="http://schemas.openxmlformats.org/spreadsheetml/2006/main" count="866" uniqueCount="427">
  <si>
    <t>Wyszczególnienie</t>
  </si>
  <si>
    <t>4.</t>
  </si>
  <si>
    <t>Dział</t>
  </si>
  <si>
    <t>Rozdział</t>
  </si>
  <si>
    <t>§</t>
  </si>
  <si>
    <t>w tym:</t>
  </si>
  <si>
    <t>ogółem</t>
  </si>
  <si>
    <t>Wydatki</t>
  </si>
  <si>
    <t>Przychody</t>
  </si>
  <si>
    <t>I.</t>
  </si>
  <si>
    <t>Zakłady budżetowe</t>
  </si>
  <si>
    <t>1.</t>
  </si>
  <si>
    <t>2.</t>
  </si>
  <si>
    <t>3.</t>
  </si>
  <si>
    <t>Gospodarstwa pomocnicze</t>
  </si>
  <si>
    <t>II.</t>
  </si>
  <si>
    <t>III.</t>
  </si>
  <si>
    <t>Nazwa</t>
  </si>
  <si>
    <t>5.</t>
  </si>
  <si>
    <t>6.</t>
  </si>
  <si>
    <t>7.</t>
  </si>
  <si>
    <t xml:space="preserve"> </t>
  </si>
  <si>
    <t>8.</t>
  </si>
  <si>
    <t>Wydatki bieżące</t>
  </si>
  <si>
    <t>IV.</t>
  </si>
  <si>
    <t>Plan przychodów i wydatków Gminnego Funduszu</t>
  </si>
  <si>
    <t>Wydatki majątkowe</t>
  </si>
  <si>
    <t>Rozdz.</t>
  </si>
  <si>
    <t>w złotych</t>
  </si>
  <si>
    <t>Kwota dotacji</t>
  </si>
  <si>
    <t>Nazwa instytucji</t>
  </si>
  <si>
    <t>Ochrony Środowiska i Gospodarki Wodnej</t>
  </si>
  <si>
    <t>x</t>
  </si>
  <si>
    <t>w  złotych</t>
  </si>
  <si>
    <t>Lp.</t>
  </si>
  <si>
    <t>Stan środków obrotowych na początek roku</t>
  </si>
  <si>
    <t>w tym: wpłata do budżetu</t>
  </si>
  <si>
    <t>Stan środków obrotowych na koniec roku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</si>
  <si>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</si>
  <si>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</si>
  <si>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</si>
  <si>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Planowane wydatki</t>
  </si>
  <si>
    <t>Projekt</t>
  </si>
  <si>
    <t>Kategoria interwencji funduszy strukturalnych</t>
  </si>
  <si>
    <t>Środki z budżetu UE</t>
  </si>
  <si>
    <t>Wydatki razem (9+13)</t>
  </si>
  <si>
    <t>z tego:</t>
  </si>
  <si>
    <t>Środki z budżetu krajowego**</t>
  </si>
  <si>
    <t>Wydatki razem (10+11+12)</t>
  </si>
  <si>
    <t>z tego, źródła finansowania:</t>
  </si>
  <si>
    <t>Wydatki razem (14+15+16+17)</t>
  </si>
  <si>
    <t>obligacje</t>
  </si>
  <si>
    <t>pozostałe**</t>
  </si>
  <si>
    <t>pożyczki na prefinansowanie z budżetu państwa</t>
  </si>
  <si>
    <t>pozostałe</t>
  </si>
  <si>
    <t>Wydatki majątkowe razem:</t>
  </si>
  <si>
    <t>1.1</t>
  </si>
  <si>
    <t>Program:</t>
  </si>
  <si>
    <t>Priorytet:</t>
  </si>
  <si>
    <t>Działanie:</t>
  </si>
  <si>
    <t>Nazwa projektu:</t>
  </si>
  <si>
    <t>Razem wydatki:</t>
  </si>
  <si>
    <t>1.2</t>
  </si>
  <si>
    <t>1.3</t>
  </si>
  <si>
    <t>...............</t>
  </si>
  <si>
    <t>Wydatki bieżące razem:</t>
  </si>
  <si>
    <t>2.1</t>
  </si>
  <si>
    <t>2.2</t>
  </si>
  <si>
    <t>Ogółem (1+2)</t>
  </si>
  <si>
    <t>* wydatki obejmują wydatki bieżące i majątkowe (dotyczące inwestycji rocznych i ujętych w wieloletnim programie inwestycyjnym)</t>
  </si>
  <si>
    <t>Dotacje</t>
  </si>
  <si>
    <t>Ogółem wydatki</t>
  </si>
  <si>
    <t>Wydatki
z tytułu poręczeń
i gwarancji</t>
  </si>
  <si>
    <t>Wynagro-
dzenia</t>
  </si>
  <si>
    <t>pożyczek</t>
  </si>
  <si>
    <t>kredytów</t>
  </si>
  <si>
    <t>obligacji</t>
  </si>
  <si>
    <t>pożyczki</t>
  </si>
  <si>
    <t>kredyty,  w tym:</t>
  </si>
  <si>
    <t>EBOiR</t>
  </si>
  <si>
    <t>Prognozowane dochody budżetowe</t>
  </si>
  <si>
    <t>Relacje do dochodów (w %):</t>
  </si>
  <si>
    <t>wynagrodzenia</t>
  </si>
  <si>
    <t>pochodne od wynagrodzeń</t>
  </si>
  <si>
    <t>dotacje</t>
  </si>
  <si>
    <t>Wydatki
bieżące</t>
  </si>
  <si>
    <t>Wydatki
majątkowe</t>
  </si>
  <si>
    <t>Dotacje
ogółem</t>
  </si>
  <si>
    <t>Dochody ogółem</t>
  </si>
  <si>
    <t>kredyty
i pożyczki</t>
  </si>
  <si>
    <t>środki wymienione
w art. 5 ust. 1 pkt 2 i 3 u.f.p.</t>
  </si>
  <si>
    <t>** środki własne jst, współfinansowanie z budżetu państwa oraz inne</t>
  </si>
  <si>
    <t>Środki
z budżetu krajowego</t>
  </si>
  <si>
    <t>Środki
z budżetu UE</t>
  </si>
  <si>
    <t>pożyczki
i kredyty</t>
  </si>
  <si>
    <t>Wydatki
w okresie realizacji Projektu (całkowita wartość Projektu)
(6+7)</t>
  </si>
  <si>
    <t>Ogółem</t>
  </si>
  <si>
    <t>Łączne koszty finansowe</t>
  </si>
  <si>
    <t>Źródło dochodów</t>
  </si>
  <si>
    <t>§*</t>
  </si>
  <si>
    <t>Rozdział*</t>
  </si>
  <si>
    <t>Wydatki na obsługę długu</t>
  </si>
  <si>
    <t>§**</t>
  </si>
  <si>
    <t>Jednostka organizacyjna realizująca program lub koordynująca wykonanie programu</t>
  </si>
  <si>
    <t>dochody własne jst</t>
  </si>
  <si>
    <t>A.      
B.
C.
…</t>
  </si>
  <si>
    <t>Nazwa zadania inwestycyjnego</t>
  </si>
  <si>
    <t>Wydatki
ogółem
(6+10)</t>
  </si>
  <si>
    <t>świadczenia społeczne</t>
  </si>
  <si>
    <t>Dochody własne jednostek budżetowych</t>
  </si>
  <si>
    <t>na inwestycje</t>
  </si>
  <si>
    <t>§ 265</t>
  </si>
  <si>
    <t>Rozliczenia
z budżetem
z tytułu wpłat nadwyżek środków za 2006 r.</t>
  </si>
  <si>
    <r>
      <t xml:space="preserve">Zobowiązania wg tytułów dłużnych: </t>
    </r>
    <r>
      <rPr>
        <sz val="10"/>
        <rFont val="Arial"/>
        <family val="2"/>
      </rPr>
      <t>(1.1+1.2+1.3)</t>
    </r>
  </si>
  <si>
    <t>2.3</t>
  </si>
  <si>
    <t>Spłata odsetek i dyskonta</t>
  </si>
  <si>
    <t xml:space="preserve">kredytów i pożyczek </t>
  </si>
  <si>
    <t>udzielonych poręczeń</t>
  </si>
  <si>
    <t>wykup papierów wartościowych</t>
  </si>
  <si>
    <t>Spłata rat kapitałowych z wyłączeniem prefinansowania</t>
  </si>
  <si>
    <t>Obsługa długu (2.1+2.2+2.3)</t>
  </si>
  <si>
    <t xml:space="preserve">Zaciągnięte zobowiązania  </t>
  </si>
  <si>
    <t>Planowane zobowiązania</t>
  </si>
  <si>
    <r>
      <t xml:space="preserve">spłaty zadłużenia </t>
    </r>
    <r>
      <rPr>
        <sz val="10"/>
        <rFont val="Arial"/>
        <family val="2"/>
      </rPr>
      <t>(art. 169 ust. 1)        (2:3)</t>
    </r>
  </si>
  <si>
    <r>
      <t xml:space="preserve">spłaty zadłużenia po uwzględnieniu wyłączeń </t>
    </r>
    <r>
      <rPr>
        <sz val="10"/>
        <rFont val="Arial"/>
        <family val="2"/>
      </rPr>
      <t>(art. 169 ust. 3)      (2.1+2.3):3</t>
    </r>
  </si>
  <si>
    <t>z tego źródła finansowania</t>
  </si>
  <si>
    <t>Klasyfikacja (dział, rozdział,
paragraf)</t>
  </si>
  <si>
    <t>Pochodne od 
wynagro-dzeń</t>
  </si>
  <si>
    <t>(** kol. 4 do wykorzystania fakultatywnego)</t>
  </si>
  <si>
    <t>010</t>
  </si>
  <si>
    <t>ROLNICTWO  I  ŁOWIECTWO</t>
  </si>
  <si>
    <t>01010</t>
  </si>
  <si>
    <t>Infrastruktura wodociągowa i sanitacyjna</t>
  </si>
  <si>
    <t>0690</t>
  </si>
  <si>
    <t>Wpływy z różnych opłat</t>
  </si>
  <si>
    <t>01095</t>
  </si>
  <si>
    <t>Pozostała działalność</t>
  </si>
  <si>
    <t>0750</t>
  </si>
  <si>
    <t>Dochody z najmu i dzierżawy składników majątkowych Skarbu Państwa, jednostek samorządu terytorialnego lub innych jednostek zaliczanych do sektora finansów publicznych oraz innych umów o podobnym charakterze</t>
  </si>
  <si>
    <t>600</t>
  </si>
  <si>
    <t>6300</t>
  </si>
  <si>
    <t>Wpływy z tytułu pomocy finansowej udzielanej między jednostkami samorządu terytorialnego na dofinansowanie własnych zadań inwestycyjnych i zakupów inwestycyjnych</t>
  </si>
  <si>
    <t>700</t>
  </si>
  <si>
    <t>GOSPODARKA  MIESZKANIOWA</t>
  </si>
  <si>
    <t>70005</t>
  </si>
  <si>
    <t>Gospodarka gruntami i nieruchomościami</t>
  </si>
  <si>
    <t>0470</t>
  </si>
  <si>
    <t>Wpływy z opłat za zarząd, użytkowanie i użytkowanie wieczyste nieruchomości</t>
  </si>
  <si>
    <t>ADMINISTRACJA  PUBLICZNA</t>
  </si>
  <si>
    <t>Urząd Wojewódzki</t>
  </si>
  <si>
    <t>Dotacja celowa z budżetu państwa na realizację zadań bieżących z zakresu administracji rządowej zleconych gminie ustawami</t>
  </si>
  <si>
    <t>Dochody jednostek samorządu terytorialnego związane z realizacją zadań z zakresu administracji rządowej oraz innych zadań zleconych ustawami</t>
  </si>
  <si>
    <t>0970</t>
  </si>
  <si>
    <t>Wpływy z różnych dochodów</t>
  </si>
  <si>
    <t>URZĘDY NACZELNYCH ORGANÓW WŁADZY PAŃSTWOWEJ, KONTROLI  I OCHRONY PRAWA ORAZ  SĄDOWNICTWA</t>
  </si>
  <si>
    <t>Urzędy naczelnych organów władzy państwowej, kontroli i ochrony prawa</t>
  </si>
  <si>
    <t>BEZPIECZEŃSTWO PUBLICZNE I OCHRONA PRZECIWPOŻAROWA</t>
  </si>
  <si>
    <t>Obrona cywilna</t>
  </si>
  <si>
    <t>DOCHODY OD OSÓB PRAWNYCH, OD OSÓB FIZYCZNYCH I OD INNYCH JEDNOSTEK NIE POSIADAJĄCYCH OSOBOWOŚCI PRAWNEJ ORAZ WYDATKI ZWIĄZANE Z ICH POBOREM</t>
  </si>
  <si>
    <t>Wpływy z podatku dochodowego od osób fizycznych</t>
  </si>
  <si>
    <t>0350</t>
  </si>
  <si>
    <t>Podatek od działalności gospodarczej osób fizycznych opłacany w formie karty podatkowej</t>
  </si>
  <si>
    <t>0910</t>
  </si>
  <si>
    <t>Odsetki od nieterminowych wpłat z tytułu podatków i opłat</t>
  </si>
  <si>
    <t>Wpływy z podatku rolnego, podatku leśnego, podatku od czynności cywilnoprawnych, podatków i opłat lokalnych od osób prawnych i innych jednostek organizacyjnych</t>
  </si>
  <si>
    <t>0310</t>
  </si>
  <si>
    <t>Podatek od nieruchomości</t>
  </si>
  <si>
    <t>0320</t>
  </si>
  <si>
    <t>Podatek rolny</t>
  </si>
  <si>
    <t>0330</t>
  </si>
  <si>
    <t>Podatek leśny</t>
  </si>
  <si>
    <t>0340</t>
  </si>
  <si>
    <t>Podatek od środków transportowych</t>
  </si>
  <si>
    <t xml:space="preserve">Wpływy z różnych opłat </t>
  </si>
  <si>
    <t>0500</t>
  </si>
  <si>
    <t>Podatek od czynności cywilnoprawnych</t>
  </si>
  <si>
    <t>Wpływy z podatku rolnego, podatku leśnego, podatku od spadku i darowizn, podatku od czynności cywilnoprawnych oraz podatków i opłat lokalnych od osób fizycznych</t>
  </si>
  <si>
    <t>0360</t>
  </si>
  <si>
    <t>Podatek od spadków i darowizn</t>
  </si>
  <si>
    <t>0430</t>
  </si>
  <si>
    <t>Wpływy z opłaty targowej</t>
  </si>
  <si>
    <t>Wpływy z innych opłat stanowiących dochody jednostek samorządu terytorialnego na podstawie ustaw</t>
  </si>
  <si>
    <t>0410</t>
  </si>
  <si>
    <t>Wpływy z opłaty skarbowej</t>
  </si>
  <si>
    <t>0480</t>
  </si>
  <si>
    <t>Wpływy z opłat za zezwolenia na sprzedaż alkoholu</t>
  </si>
  <si>
    <t>0490</t>
  </si>
  <si>
    <t xml:space="preserve">Wpływy z innych lokalnych opłat pobieranych przez jednostki samorządu terytorialnego na podstawie odrębnych ustaw </t>
  </si>
  <si>
    <t>Udziały gmin w podatkach stanowiących dochód budżetu państwa</t>
  </si>
  <si>
    <t>0010</t>
  </si>
  <si>
    <t>Podatek dochodowy od osób fizycznych</t>
  </si>
  <si>
    <t>0020</t>
  </si>
  <si>
    <t>Podatek dochodowy od osób prawnych</t>
  </si>
  <si>
    <t>Pobór podatków, opłat i nieopodatkowanych należności budżetowych</t>
  </si>
  <si>
    <t>RÓŻNE ROZLICZENIA</t>
  </si>
  <si>
    <t>Część oświatowa subwencji ogólnej dla jednostek samorządu terytorialnego</t>
  </si>
  <si>
    <t>Subwencja ogólna z budżetu państwa</t>
  </si>
  <si>
    <t>Część wyrównawcza subwencji ogólnej dla gmin</t>
  </si>
  <si>
    <t>Różne rozliczenia finansowe</t>
  </si>
  <si>
    <t>0920</t>
  </si>
  <si>
    <t>Pozostałe odsetki</t>
  </si>
  <si>
    <t>POMOC  SPOŁECZNA</t>
  </si>
  <si>
    <t>Świadczenia rodzinne, zaliczka alimentacyjna oraz składki na ubezpieczenia emerytalne i rentowe z ubezpieczenia społecznego</t>
  </si>
  <si>
    <t>Składki na ubezpieczenie zdrowotne opłacane za osoby pobierające niektóre świadczenia z pomocy społecznej oraz niektóre świadczenia rodzinne</t>
  </si>
  <si>
    <t>Zasiłki i pomoc naturze oraz składki na ubezpieczenia emerytalne i rentowe</t>
  </si>
  <si>
    <t>Dotacja celowa z budżetu państwa na realizację własnych zadań bieżących gmin</t>
  </si>
  <si>
    <t>Ośrodek pomocy społecznej</t>
  </si>
  <si>
    <t>KULTURA FIZYCZNA I SPORT</t>
  </si>
  <si>
    <t>Zadania w zakresie kultury i sportu</t>
  </si>
  <si>
    <t>Infrastruktura wodociągowa i sanitacyjna wsi</t>
  </si>
  <si>
    <t>Wydatki inwestycyjne jednostek budżetowych</t>
  </si>
  <si>
    <t>01030</t>
  </si>
  <si>
    <t>Izby rolnicze</t>
  </si>
  <si>
    <t>Wpłaty gmin na rzecz izb rolniczych w wysokości 2% uzyskanych wpływów z podatku rolnego</t>
  </si>
  <si>
    <t>Zakup usług pozostałych</t>
  </si>
  <si>
    <t>TRANSPORT  I  ŁĄCZNOŚĆ</t>
  </si>
  <si>
    <t>Drogi publiczne gminne</t>
  </si>
  <si>
    <t>Zakup materiałów i wyposażenia</t>
  </si>
  <si>
    <t>Zakup usług remontowych</t>
  </si>
  <si>
    <t xml:space="preserve">GOSPODARKA MIESZKANIOWA </t>
  </si>
  <si>
    <t>Różne wydatki na rzecz osób fizycznych</t>
  </si>
  <si>
    <t>Wynagrodzenia osobowe pracowników</t>
  </si>
  <si>
    <t>Dodatkowe wynagrodzenie roczne</t>
  </si>
  <si>
    <t>Składki na ubezpieczenie społeczne</t>
  </si>
  <si>
    <t>Składki na Fundusz Pracy</t>
  </si>
  <si>
    <t>Podróże służbowe krajowe</t>
  </si>
  <si>
    <t>Odpis na ZFŚS</t>
  </si>
  <si>
    <t>Rada Gminy</t>
  </si>
  <si>
    <t>Urząd Gminy</t>
  </si>
  <si>
    <t>Zakup energii</t>
  </si>
  <si>
    <t>Opłaty za usługi internetowe</t>
  </si>
  <si>
    <t>Różne opłaty i składki</t>
  </si>
  <si>
    <t>Wydatki na zakupy inwestycyjne jednostek budżetowych</t>
  </si>
  <si>
    <t>URZĘDY NACZELNYCH ORGANÓW WŁADZY PAŃSTWOWEJ, KONTROLI I OCHRONY PRAWA ORAZ SĄDOWNICTWA</t>
  </si>
  <si>
    <t>BEZPIECZEŃSTWO  PUBLICZNE I OCHRONA PRZECIWPOŻAROWA</t>
  </si>
  <si>
    <t>Ochotnicze Straże Pożarne</t>
  </si>
  <si>
    <t xml:space="preserve">Różne wydatki na rzecz osób fizycznych </t>
  </si>
  <si>
    <t xml:space="preserve">Różne składki i opłaty </t>
  </si>
  <si>
    <t>Wynagrodzenia bezosobowe</t>
  </si>
  <si>
    <t>DOCHODY OD OSÓB PRAWNYCH, OD OSÓB FIZYCZNYCH I OD INNYCH JEDNOSTEK NIEPOSIADAJĄCH OSOBOWOŚCI PRAWNEJ ORAZ WYDATKI ZWIĄZANE Z ICH POBOREM</t>
  </si>
  <si>
    <t>Pobór podatków, opłat i niepodatkowych należności budżetowych</t>
  </si>
  <si>
    <t>Wynagrodzenia agencyjno-prowizyjne</t>
  </si>
  <si>
    <t>OBSŁUGA DŁUGU PUBLICZNEGO</t>
  </si>
  <si>
    <t>Obsługa papierów wartościowych, kredytów i pożyczek jednostek samorządu terytorialnego</t>
  </si>
  <si>
    <t>Odsetki i dyskonto od krajowych skarbowych papierów wartościowych oraz pożyczek i kredytów</t>
  </si>
  <si>
    <t>Rezerwy ogólne i celowe</t>
  </si>
  <si>
    <t>Rezerwy</t>
  </si>
  <si>
    <t>OŚWIATA I WYCHOWANIE</t>
  </si>
  <si>
    <t>Szkoły podstawowe</t>
  </si>
  <si>
    <t>Wydatki osobowe niezaliczane do wynagrodzeń</t>
  </si>
  <si>
    <t>Zakup pomocy naukowych, dydaktycznych i książek</t>
  </si>
  <si>
    <t>Oddziały przedszkolne w szkołach podstawowych</t>
  </si>
  <si>
    <t>Gimnazja</t>
  </si>
  <si>
    <t>Dowożenie uczniów do szkół</t>
  </si>
  <si>
    <t>Dokształcanie i doskonalenie nauczycieli</t>
  </si>
  <si>
    <t>OCHRONA  ZDROWIA</t>
  </si>
  <si>
    <t>Przeciwdziałanie alkoholizmowi</t>
  </si>
  <si>
    <t>Świadczenia społeczne</t>
  </si>
  <si>
    <t>Składki na ubezpieczenie zdrowotne opłacane za osoby pobierające niektóre świadczenia z pomocy społecznej oraz niektóre świadczenia społeczne</t>
  </si>
  <si>
    <t>Składki na ubezpieczenie zdrowotne</t>
  </si>
  <si>
    <t>Zasiłki i pomoc w naturze oraz składki na ubezpieczenia emerytalne i rentowe</t>
  </si>
  <si>
    <t>Zakup usług przez jednostki samorządu terytorialnego od innych jednostek samorządu terytorialnego</t>
  </si>
  <si>
    <t>Edukacyjna opieka wychowawcza</t>
  </si>
  <si>
    <t>Świetlice szkolne</t>
  </si>
  <si>
    <t>Pomoc materialna dla uczniów</t>
  </si>
  <si>
    <t>Stypendia dla uczniów</t>
  </si>
  <si>
    <t>GOSPODARKA KOMUNALNA I OCHRONA ŚRODOWISKA</t>
  </si>
  <si>
    <t>Gospodarka ściekowa i ochrona wód</t>
  </si>
  <si>
    <t>Oczyszczanie miast i wsi</t>
  </si>
  <si>
    <t>Oświetlenie ulic, placów i dróg</t>
  </si>
  <si>
    <t>KULTURA I OCHRONA DZIEDZICTWA NARODOWEGO</t>
  </si>
  <si>
    <t>Biblioteki</t>
  </si>
  <si>
    <t>Dotacja podmiotowa</t>
  </si>
  <si>
    <t>Zadania w zakresie kultury fizycznej i sportu</t>
  </si>
  <si>
    <t>Zakup usług dostępu do sieci Internet</t>
  </si>
  <si>
    <t>Opłaty z tytułu zakupu usług telekomunikacyjnych telefonii stacjonarnej</t>
  </si>
  <si>
    <t>Szkolenia pracowników</t>
  </si>
  <si>
    <t>Zakup materiałów papierniczych do sprzętu drukarskiego</t>
  </si>
  <si>
    <t>Zakup akcesoriów komputerowych, w tym programów i licencji</t>
  </si>
  <si>
    <t>Zakup usług obejmujących wykonanie ekspertyz, analiz i opinii</t>
  </si>
  <si>
    <t>Opłaty z tytułu zakupu usług telekomunikacyjnych telefonii komórkowej</t>
  </si>
  <si>
    <t>Zakup usług zdrowotnych</t>
  </si>
  <si>
    <t>6050</t>
  </si>
  <si>
    <t>Gminna Biblioteka</t>
  </si>
  <si>
    <t>60016</t>
  </si>
  <si>
    <t>A.      
B. 
C.
…</t>
  </si>
  <si>
    <t>Urząd Gminy          w Osiecku</t>
  </si>
  <si>
    <t>I</t>
  </si>
  <si>
    <t>1. Szkoła Podstawowa w Augustówce</t>
  </si>
  <si>
    <t>2. Szkoła Podstawowa w Osiecku</t>
  </si>
  <si>
    <t>3. Gimnazjum w Osiecku</t>
  </si>
  <si>
    <t>wpłaty Urzędu Marszałkowskiego</t>
  </si>
  <si>
    <t>dotacje
z budżetu</t>
  </si>
  <si>
    <t>zakup materiałów i wyposażenia</t>
  </si>
  <si>
    <t>zakup usług pozostałych</t>
  </si>
  <si>
    <t>środki pochodzące
z innych  źródeł</t>
  </si>
  <si>
    <t>Stan środków pieniężnych na początek roku</t>
  </si>
  <si>
    <t>Stan środków pieniężnych na koniec roku</t>
  </si>
  <si>
    <t>Dochody</t>
  </si>
  <si>
    <t>wynagrodzenia bezosobowe</t>
  </si>
  <si>
    <t>kwota w zł</t>
  </si>
  <si>
    <t>ADMINISTRACJA PUBLICZNA</t>
  </si>
  <si>
    <t>Dochody budżetu państwa związane z realizacją zadań zleconych jednostkom samorzadu terytorialnego</t>
  </si>
  <si>
    <t>OGÓŁEM</t>
  </si>
  <si>
    <t>bieżące</t>
  </si>
  <si>
    <t>majątkowe</t>
  </si>
  <si>
    <t>Przeciwdziałanie narkomanii</t>
  </si>
  <si>
    <t>Budowa sieci wodociągowej w Augustówce</t>
  </si>
  <si>
    <t>Budowa oczyszczalni ścieków i sieci kanalizacyjnej w Osiecku</t>
  </si>
  <si>
    <t>Budowa przydomowych biologicznych oczyszczalini ścieków</t>
  </si>
  <si>
    <t xml:space="preserve">Razem dział 010 </t>
  </si>
  <si>
    <t>Razem dział 600</t>
  </si>
  <si>
    <t>2010 r.</t>
  </si>
  <si>
    <t>750</t>
  </si>
  <si>
    <t>75023</t>
  </si>
  <si>
    <t>Zakup sprzętu komputerowego</t>
  </si>
  <si>
    <t>6060</t>
  </si>
  <si>
    <t>Razem dział 750</t>
  </si>
  <si>
    <t>IV. Środowisko, zapobieganie zagrożeniom, energetyka</t>
  </si>
  <si>
    <t>4.1 Gospodarka wodnościekowa</t>
  </si>
  <si>
    <t>Plan dochodów z zakresu administracji rządowej zleconych ustawami gminie Osieck na 2008r.</t>
  </si>
  <si>
    <t>Zarządznie kryzysowe</t>
  </si>
  <si>
    <t>Wydatki* na programy i projekty realizowane ze środków pochodzących z budżetu Unii Europejskiej oraz niepodlegających zwrotowi środki pochodzące ze źródeł zagranicznych</t>
  </si>
  <si>
    <t>Dochody budżetu gminy na 2009 r.</t>
  </si>
  <si>
    <t>Wydatki budżetu gminy na  2009 r.</t>
  </si>
  <si>
    <t>Zadania inwestycyjne w 2009 r.</t>
  </si>
  <si>
    <t>z tego: 2009 r.</t>
  </si>
  <si>
    <t>2011 r.</t>
  </si>
  <si>
    <t>2012 r.***</t>
  </si>
  <si>
    <t>Dochody i wydatki związane z realizacją zadań wykonywanych na podstawie porozumień (umów) między jednostkami samorządu terytorialnego w 2009 r.</t>
  </si>
  <si>
    <t>Dotacje podmiotowe w 2009 r.</t>
  </si>
  <si>
    <t>Plan 2009</t>
  </si>
  <si>
    <t>Nazwa zadania inwestycyjnego
i okres realizacji
(w latach)</t>
  </si>
  <si>
    <t>środki pochodzące
 z innych  źródeł*</t>
  </si>
  <si>
    <t>* Wybrać odpowiednie oznaczenie źródła finansowania:</t>
  </si>
  <si>
    <t>Limity wydatków na wieloletnie programy inwestycyjne w latach 2009 - 2011</t>
  </si>
  <si>
    <t>Treść</t>
  </si>
  <si>
    <t>Klasyfikacja
§</t>
  </si>
  <si>
    <t>Przychody ogółem:</t>
  </si>
  <si>
    <t>Wynik budżetu</t>
  </si>
  <si>
    <t>Kredyty</t>
  </si>
  <si>
    <t>§ 952</t>
  </si>
  <si>
    <t>Pożyczki</t>
  </si>
  <si>
    <t>Pożyczki na finansowanie zadań realizowanych z udziałem środków pochodzących z budżetu UE</t>
  </si>
  <si>
    <t>§ 903</t>
  </si>
  <si>
    <t>Spłata pożyczek udzielonych</t>
  </si>
  <si>
    <t>§ 951</t>
  </si>
  <si>
    <t>Prywatyzacja majątku jst</t>
  </si>
  <si>
    <r>
      <t>§</t>
    </r>
    <r>
      <rPr>
        <sz val="10"/>
        <rFont val="Arial CE"/>
        <family val="2"/>
      </rPr>
      <t xml:space="preserve"> 944</t>
    </r>
  </si>
  <si>
    <t>Nadwyżka budżetu z lat ubiegłych</t>
  </si>
  <si>
    <t>§ 957</t>
  </si>
  <si>
    <t>Papiery wartościowe (obligacje)</t>
  </si>
  <si>
    <t>§ 931</t>
  </si>
  <si>
    <t>Inne źródła (wolne środki)</t>
  </si>
  <si>
    <t>§ 955</t>
  </si>
  <si>
    <t>Rozchody ogółem:</t>
  </si>
  <si>
    <t>Spłaty kredytów</t>
  </si>
  <si>
    <t>§ 992</t>
  </si>
  <si>
    <t>Spłaty pożyczek</t>
  </si>
  <si>
    <t>Spłaty pożyczek otrzymanych na finansowanie zadań realizowanych z udziałem środków pochodzących z budżetu UE</t>
  </si>
  <si>
    <t>§ 963</t>
  </si>
  <si>
    <t>Udzielone pożyczki</t>
  </si>
  <si>
    <t>§ 991</t>
  </si>
  <si>
    <t>Lokaty</t>
  </si>
  <si>
    <t>§ 994</t>
  </si>
  <si>
    <t>Wykup papierów wartościowych (obligacji)</t>
  </si>
  <si>
    <t>§ 982</t>
  </si>
  <si>
    <t>Rozchody z tytułu innych rozliczeń</t>
  </si>
  <si>
    <t>§ 995</t>
  </si>
  <si>
    <t>Kwota
2009 r.</t>
  </si>
  <si>
    <t>Przychody i rozchody budżetu w 2009 r.</t>
  </si>
  <si>
    <t>Zaciągnięte zobowiązania (bez środków UE) z tytułu:</t>
  </si>
  <si>
    <t>a</t>
  </si>
  <si>
    <t>b</t>
  </si>
  <si>
    <t>c</t>
  </si>
  <si>
    <t>Planowane w roku budżetowym (bez środków UE):</t>
  </si>
  <si>
    <t>Zobowiązania zaciągane w związku z umową zawartą z podmiotem dysponującycm środkami pochodzącymi z budżetu Unii Europejskiej oraz niepodlegających zwrotowi środkami pochodzącymi ze źródeł zagranicznych</t>
  </si>
  <si>
    <t>Spłata rat kapitałowych z tytułu umowy o środki UE</t>
  </si>
  <si>
    <t>4.1</t>
  </si>
  <si>
    <r>
      <t xml:space="preserve">długu </t>
    </r>
    <r>
      <rPr>
        <sz val="10"/>
        <rFont val="Arial"/>
        <family val="2"/>
      </rPr>
      <t>(art. 170 ust. 1)         (1):3</t>
    </r>
  </si>
  <si>
    <t>4.2</t>
  </si>
  <si>
    <t>4.3</t>
  </si>
  <si>
    <t>4.4</t>
  </si>
  <si>
    <t>Prognoza długu i spłat na rok 2009 i lata następne</t>
  </si>
  <si>
    <t>Kwota długu na dzień 31.12.2008</t>
  </si>
  <si>
    <t>Planowane dochody na 2009r.</t>
  </si>
  <si>
    <t>0770</t>
  </si>
  <si>
    <t>Wpłaty z tytułu odpłatnego nabycia prawa własności oraz prawa użytkowania wieczystego nieruchomości</t>
  </si>
  <si>
    <t>Plan
na 2009 r.
(6+12)</t>
  </si>
  <si>
    <t>Dotacje celowe otrzymane z budżetu państwa na zadania bieżące realizowane przez gminę na podstawie porozumień z organami administracjij rządowej</t>
  </si>
  <si>
    <t>Dotacje rozwojowe</t>
  </si>
  <si>
    <t>Przedszkola</t>
  </si>
  <si>
    <t>2710</t>
  </si>
  <si>
    <t>Wpływy z tytułu pomocy finansowej udzielanej między jednostkami samorządu terytorialnego na dofinansowanie własnych zadań bieżących</t>
  </si>
  <si>
    <t>Oświata i wychowanie</t>
  </si>
  <si>
    <t>Przebudowa Stacji Uzdatniania Wody</t>
  </si>
  <si>
    <r>
      <t xml:space="preserve">rok budżetowy 2009 </t>
    </r>
    <r>
      <rPr>
        <b/>
        <sz val="10"/>
        <rFont val="Arial CE"/>
        <family val="0"/>
      </rPr>
      <t>(9+10+11+12)</t>
    </r>
  </si>
  <si>
    <t>Wydatki poniesione do 2009r.</t>
  </si>
  <si>
    <t>A.      
B. 200 000
C.
…</t>
  </si>
  <si>
    <t>rok budżetowy 2009 (8+9+10+11)</t>
  </si>
  <si>
    <t>Regionalny Program Operacyjny Województwa Mazowieckiego 2007-2013</t>
  </si>
  <si>
    <t>Poprawa wyposażenia w infrastrukturę techniczą Gminy Osieck poprzez budowę sieci kanalizacyjnej oraz oczyszczalni ścieków w Osiecku</t>
  </si>
  <si>
    <t>Podstawowe usługi dla ludności i gospodarki wiejskiej</t>
  </si>
  <si>
    <t>Program Rozwoju Obszarów Wiejskich 2007-2013</t>
  </si>
  <si>
    <t>Przebudowa dróg gminnych (ul. Rynek i ul. Targowa)     w Osiecku</t>
  </si>
  <si>
    <t>Budowa oczyszczalni ścieków i sieci kanalizacyjnej    w Osiecku    2007-2010</t>
  </si>
  <si>
    <t>*** rok 2012 do wykorzystania fakultatywnego</t>
  </si>
  <si>
    <t>2009 r.</t>
  </si>
  <si>
    <t>Dochody i wydatki związane z realizacją zadań z zakresu administracji rządowej                                                                       i innych zadań zleconych odrębnymi ustawami w 2009 r.</t>
  </si>
  <si>
    <t>Plan dochodów i wydatków                                                                          dochodów własnych jednostek budżetowych na 2009 r.</t>
  </si>
  <si>
    <r>
      <t xml:space="preserve">długu po uwzględnieniu wyłączeń </t>
    </r>
    <r>
      <rPr>
        <sz val="10"/>
        <rFont val="Arial"/>
        <family val="2"/>
      </rPr>
      <t>(art. 170 ust. 3) (1-1.3):3</t>
    </r>
  </si>
  <si>
    <t>Środki na dofinansowanie własnych inwestycji gmin, powiatów, samorządów województw, pozyskane z innych źródeł</t>
  </si>
  <si>
    <t>6058           6059</t>
  </si>
  <si>
    <t>6058                        6059</t>
  </si>
  <si>
    <t>dz. 010         rozdz. 01010       § 6058                  § 6059</t>
  </si>
  <si>
    <t>Dotacja podmiotowa z budżetu dla niepublicznej jednostki systemu oświaty</t>
  </si>
  <si>
    <t>Niepubliczne Przedszkole w Augustówce</t>
  </si>
  <si>
    <t>A.  
B. 
C.
…</t>
  </si>
  <si>
    <t>A.   
B. 
C.
…</t>
  </si>
  <si>
    <t>A.  
B. 200 000
C.
…</t>
  </si>
  <si>
    <t>Danuta Anna Płatek</t>
  </si>
  <si>
    <t>Przewodniczący Rady Gminy</t>
  </si>
  <si>
    <t>Wójt:</t>
  </si>
  <si>
    <t>mgr Władysław Marek Lasocki</t>
  </si>
  <si>
    <t xml:space="preserve">                                                                       Danuta Anna Płatek</t>
  </si>
  <si>
    <t xml:space="preserve">                                                        Przewodniczący Rady Gminy</t>
  </si>
  <si>
    <r>
      <t xml:space="preserve">                                                               </t>
    </r>
    <r>
      <rPr>
        <b/>
        <i/>
        <sz val="10"/>
        <rFont val="Arial CE"/>
        <family val="0"/>
      </rPr>
      <t>Przewodniczący Rady Gminy</t>
    </r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</si>
</sst>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\ _z_ł"/>
    <numFmt numFmtId="169" formatCode="0.0%"/>
    <numFmt numFmtId="170" formatCode="#,##0.0"/>
  </numFmts>
  <fonts count="31">
    <font>
      <sz val="10"/>
      <name val="Arial CE"/>
      <family val="0"/>
    </font>
    <font>
      <sz val="6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14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sz val="8"/>
      <name val="Arial CE"/>
      <family val="2"/>
    </font>
    <font>
      <sz val="11"/>
      <name val="Arial"/>
      <family val="0"/>
    </font>
    <font>
      <b/>
      <sz val="8"/>
      <name val="Arial"/>
      <family val="2"/>
    </font>
    <font>
      <sz val="8"/>
      <name val="Arial"/>
      <family val="0"/>
    </font>
    <font>
      <sz val="6"/>
      <name val="Arial"/>
      <family val="0"/>
    </font>
    <font>
      <b/>
      <sz val="13"/>
      <name val="Arial CE"/>
      <family val="2"/>
    </font>
    <font>
      <sz val="10"/>
      <name val="Arial"/>
      <family val="2"/>
    </font>
    <font>
      <i/>
      <sz val="10"/>
      <name val="Arial CE"/>
      <family val="0"/>
    </font>
    <font>
      <b/>
      <sz val="10"/>
      <name val="Arial"/>
      <family val="2"/>
    </font>
    <font>
      <sz val="5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i/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9"/>
      <name val="Arial CE"/>
      <family val="0"/>
    </font>
    <font>
      <sz val="5"/>
      <name val="Arial CE"/>
      <family val="2"/>
    </font>
    <font>
      <b/>
      <sz val="12"/>
      <name val="Arial"/>
      <family val="2"/>
    </font>
    <font>
      <b/>
      <i/>
      <sz val="10"/>
      <name val="Arial CE"/>
      <family val="0"/>
    </font>
    <font>
      <b/>
      <i/>
      <sz val="8"/>
      <name val="Arial"/>
      <family val="2"/>
    </font>
    <font>
      <b/>
      <i/>
      <sz val="12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0" fillId="0" borderId="0">
      <alignment/>
      <protection/>
    </xf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66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12" fillId="0" borderId="0" xfId="18" applyFont="1">
      <alignment/>
      <protection/>
    </xf>
    <xf numFmtId="0" fontId="13" fillId="0" borderId="1" xfId="18" applyFont="1" applyBorder="1" applyAlignment="1">
      <alignment horizontal="center" vertical="center"/>
      <protection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left" vertical="center" indent="1"/>
    </xf>
    <xf numFmtId="0" fontId="0" fillId="0" borderId="3" xfId="0" applyBorder="1" applyAlignment="1">
      <alignment horizontal="left" vertical="center" indent="2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left" vertical="center" indent="2"/>
    </xf>
    <xf numFmtId="0" fontId="4" fillId="0" borderId="1" xfId="0" applyFont="1" applyBorder="1" applyAlignment="1">
      <alignment horizontal="left" vertical="center"/>
    </xf>
    <xf numFmtId="0" fontId="0" fillId="0" borderId="5" xfId="0" applyFont="1" applyBorder="1" applyAlignment="1">
      <alignment horizontal="center" vertical="center"/>
    </xf>
    <xf numFmtId="0" fontId="0" fillId="0" borderId="5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11" fillId="2" borderId="1" xfId="18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16" fillId="0" borderId="0" xfId="0" applyFont="1" applyAlignment="1">
      <alignment horizontal="center"/>
    </xf>
    <xf numFmtId="0" fontId="17" fillId="0" borderId="1" xfId="0" applyFont="1" applyBorder="1" applyAlignment="1">
      <alignment horizontal="center" vertical="center" wrapText="1"/>
    </xf>
    <xf numFmtId="0" fontId="15" fillId="0" borderId="0" xfId="0" applyFont="1" applyAlignment="1">
      <alignment/>
    </xf>
    <xf numFmtId="0" fontId="18" fillId="0" borderId="6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1" fillId="0" borderId="2" xfId="18" applyFont="1" applyBorder="1" applyAlignment="1">
      <alignment horizontal="center"/>
      <protection/>
    </xf>
    <xf numFmtId="0" fontId="12" fillId="0" borderId="3" xfId="18" applyFont="1" applyBorder="1">
      <alignment/>
      <protection/>
    </xf>
    <xf numFmtId="0" fontId="12" fillId="0" borderId="3" xfId="18" applyFont="1" applyBorder="1" applyAlignment="1">
      <alignment horizontal="center"/>
      <protection/>
    </xf>
    <xf numFmtId="0" fontId="11" fillId="0" borderId="3" xfId="18" applyFont="1" applyBorder="1" applyAlignment="1">
      <alignment horizontal="center"/>
      <protection/>
    </xf>
    <xf numFmtId="0" fontId="12" fillId="0" borderId="4" xfId="18" applyFont="1" applyBorder="1" applyAlignment="1">
      <alignment horizontal="center"/>
      <protection/>
    </xf>
    <xf numFmtId="0" fontId="12" fillId="0" borderId="4" xfId="18" applyFont="1" applyBorder="1">
      <alignment/>
      <protection/>
    </xf>
    <xf numFmtId="0" fontId="17" fillId="0" borderId="1" xfId="0" applyFont="1" applyBorder="1" applyAlignment="1">
      <alignment horizontal="center" wrapText="1"/>
    </xf>
    <xf numFmtId="0" fontId="17" fillId="0" borderId="1" xfId="0" applyFont="1" applyBorder="1" applyAlignment="1">
      <alignment horizontal="left" wrapText="1" indent="1"/>
    </xf>
    <xf numFmtId="0" fontId="17" fillId="0" borderId="1" xfId="0" applyFont="1" applyBorder="1" applyAlignment="1">
      <alignment wrapText="1"/>
    </xf>
    <xf numFmtId="0" fontId="15" fillId="0" borderId="1" xfId="0" applyFont="1" applyBorder="1" applyAlignment="1">
      <alignment horizontal="left" wrapText="1" indent="1"/>
    </xf>
    <xf numFmtId="0" fontId="15" fillId="0" borderId="1" xfId="0" applyFont="1" applyBorder="1" applyAlignment="1">
      <alignment horizontal="center" wrapText="1"/>
    </xf>
    <xf numFmtId="0" fontId="13" fillId="0" borderId="1" xfId="0" applyFont="1" applyBorder="1" applyAlignment="1">
      <alignment horizontal="center" wrapText="1"/>
    </xf>
    <xf numFmtId="0" fontId="17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17" fillId="0" borderId="1" xfId="0" applyFont="1" applyBorder="1" applyAlignment="1">
      <alignment horizontal="left" vertical="center" wrapText="1"/>
    </xf>
    <xf numFmtId="0" fontId="4" fillId="0" borderId="0" xfId="0" applyFont="1" applyAlignment="1">
      <alignment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11" fillId="0" borderId="2" xfId="18" applyFont="1" applyBorder="1">
      <alignment/>
      <protection/>
    </xf>
    <xf numFmtId="0" fontId="11" fillId="0" borderId="0" xfId="18" applyFont="1">
      <alignment/>
      <protection/>
    </xf>
    <xf numFmtId="0" fontId="11" fillId="0" borderId="3" xfId="18" applyFont="1" applyBorder="1">
      <alignment/>
      <protection/>
    </xf>
    <xf numFmtId="0" fontId="16" fillId="0" borderId="0" xfId="0" applyFont="1" applyAlignment="1">
      <alignment vertical="center"/>
    </xf>
    <xf numFmtId="0" fontId="21" fillId="0" borderId="0" xfId="18" applyFont="1">
      <alignment/>
      <protection/>
    </xf>
    <xf numFmtId="0" fontId="12" fillId="0" borderId="3" xfId="18" applyFont="1" applyBorder="1" applyAlignment="1">
      <alignment/>
      <protection/>
    </xf>
    <xf numFmtId="0" fontId="0" fillId="0" borderId="2" xfId="0" applyBorder="1" applyAlignment="1">
      <alignment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16" fillId="0" borderId="0" xfId="0" applyFont="1" applyAlignment="1">
      <alignment/>
    </xf>
    <xf numFmtId="0" fontId="15" fillId="0" borderId="1" xfId="0" applyFont="1" applyBorder="1" applyAlignment="1">
      <alignment wrapText="1"/>
    </xf>
    <xf numFmtId="49" fontId="22" fillId="0" borderId="8" xfId="0" applyNumberFormat="1" applyFont="1" applyBorder="1" applyAlignment="1">
      <alignment horizontal="center" vertical="center"/>
    </xf>
    <xf numFmtId="0" fontId="23" fillId="0" borderId="2" xfId="0" applyFont="1" applyBorder="1" applyAlignment="1">
      <alignment vertical="center"/>
    </xf>
    <xf numFmtId="49" fontId="23" fillId="0" borderId="9" xfId="0" applyNumberFormat="1" applyFont="1" applyBorder="1" applyAlignment="1">
      <alignment horizontal="center" vertical="center"/>
    </xf>
    <xf numFmtId="49" fontId="22" fillId="0" borderId="9" xfId="0" applyNumberFormat="1" applyFont="1" applyBorder="1" applyAlignment="1">
      <alignment horizontal="center" vertical="center"/>
    </xf>
    <xf numFmtId="0" fontId="23" fillId="0" borderId="5" xfId="0" applyFont="1" applyBorder="1" applyAlignment="1">
      <alignment vertical="center"/>
    </xf>
    <xf numFmtId="0" fontId="23" fillId="0" borderId="1" xfId="0" applyFont="1" applyBorder="1" applyAlignment="1">
      <alignment vertical="center"/>
    </xf>
    <xf numFmtId="0" fontId="22" fillId="0" borderId="1" xfId="0" applyFont="1" applyBorder="1" applyAlignment="1">
      <alignment vertical="center"/>
    </xf>
    <xf numFmtId="0" fontId="23" fillId="0" borderId="10" xfId="0" applyFont="1" applyBorder="1" applyAlignment="1">
      <alignment vertical="center" wrapText="1"/>
    </xf>
    <xf numFmtId="0" fontId="23" fillId="0" borderId="10" xfId="0" applyFont="1" applyBorder="1" applyAlignment="1">
      <alignment/>
    </xf>
    <xf numFmtId="49" fontId="22" fillId="0" borderId="11" xfId="0" applyNumberFormat="1" applyFont="1" applyBorder="1" applyAlignment="1">
      <alignment horizontal="center" vertical="center"/>
    </xf>
    <xf numFmtId="0" fontId="22" fillId="0" borderId="1" xfId="0" applyFont="1" applyBorder="1" applyAlignment="1">
      <alignment vertical="center" wrapText="1"/>
    </xf>
    <xf numFmtId="49" fontId="23" fillId="0" borderId="0" xfId="0" applyNumberFormat="1" applyFont="1" applyBorder="1" applyAlignment="1">
      <alignment horizontal="center" vertical="center"/>
    </xf>
    <xf numFmtId="49" fontId="23" fillId="0" borderId="7" xfId="0" applyNumberFormat="1" applyFont="1" applyBorder="1" applyAlignment="1">
      <alignment horizontal="center" vertical="center"/>
    </xf>
    <xf numFmtId="49" fontId="23" fillId="0" borderId="11" xfId="0" applyNumberFormat="1" applyFont="1" applyBorder="1" applyAlignment="1">
      <alignment horizontal="center" vertical="center"/>
    </xf>
    <xf numFmtId="0" fontId="22" fillId="0" borderId="8" xfId="0" applyFont="1" applyBorder="1" applyAlignment="1">
      <alignment horizontal="center" vertical="center"/>
    </xf>
    <xf numFmtId="0" fontId="22" fillId="0" borderId="6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6" xfId="0" applyFont="1" applyBorder="1" applyAlignment="1">
      <alignment horizontal="left" vertical="center" wrapText="1"/>
    </xf>
    <xf numFmtId="0" fontId="23" fillId="0" borderId="9" xfId="0" applyFont="1" applyBorder="1" applyAlignment="1">
      <alignment horizontal="center" vertical="center"/>
    </xf>
    <xf numFmtId="0" fontId="22" fillId="0" borderId="7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3" fillId="0" borderId="7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6" xfId="0" applyFont="1" applyBorder="1" applyAlignment="1">
      <alignment horizontal="center" vertical="center"/>
    </xf>
    <xf numFmtId="0" fontId="22" fillId="0" borderId="6" xfId="0" applyFont="1" applyBorder="1" applyAlignment="1">
      <alignment horizontal="left" vertical="center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left" vertical="center" wrapText="1"/>
    </xf>
    <xf numFmtId="0" fontId="22" fillId="0" borderId="1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2" fillId="0" borderId="1" xfId="0" applyFont="1" applyBorder="1" applyAlignment="1">
      <alignment horizontal="left" vertical="center" wrapText="1"/>
    </xf>
    <xf numFmtId="0" fontId="23" fillId="0" borderId="9" xfId="0" applyFont="1" applyBorder="1" applyAlignment="1">
      <alignment horizontal="center"/>
    </xf>
    <xf numFmtId="0" fontId="23" fillId="0" borderId="13" xfId="0" applyFont="1" applyBorder="1" applyAlignment="1">
      <alignment horizontal="center" vertical="center"/>
    </xf>
    <xf numFmtId="0" fontId="23" fillId="0" borderId="7" xfId="0" applyFont="1" applyBorder="1" applyAlignment="1">
      <alignment horizontal="left" vertical="center" wrapText="1"/>
    </xf>
    <xf numFmtId="0" fontId="22" fillId="0" borderId="1" xfId="0" applyFont="1" applyBorder="1" applyAlignment="1">
      <alignment horizontal="left" vertical="center"/>
    </xf>
    <xf numFmtId="0" fontId="23" fillId="0" borderId="12" xfId="0" applyFont="1" applyBorder="1" applyAlignment="1">
      <alignment horizontal="center" vertical="center"/>
    </xf>
    <xf numFmtId="0" fontId="23" fillId="0" borderId="6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center" vertical="center"/>
    </xf>
    <xf numFmtId="0" fontId="22" fillId="0" borderId="9" xfId="0" applyFont="1" applyBorder="1" applyAlignment="1">
      <alignment horizontal="center" vertical="center"/>
    </xf>
    <xf numFmtId="49" fontId="22" fillId="0" borderId="15" xfId="0" applyNumberFormat="1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49" fontId="23" fillId="0" borderId="12" xfId="0" applyNumberFormat="1" applyFont="1" applyBorder="1" applyAlignment="1">
      <alignment horizontal="center" vertical="center"/>
    </xf>
    <xf numFmtId="0" fontId="23" fillId="0" borderId="10" xfId="0" applyFont="1" applyBorder="1" applyAlignment="1">
      <alignment horizontal="left" vertical="center"/>
    </xf>
    <xf numFmtId="0" fontId="22" fillId="0" borderId="10" xfId="0" applyFont="1" applyBorder="1" applyAlignment="1">
      <alignment horizontal="center" vertical="center"/>
    </xf>
    <xf numFmtId="49" fontId="23" fillId="0" borderId="10" xfId="0" applyNumberFormat="1" applyFont="1" applyBorder="1" applyAlignment="1">
      <alignment horizontal="center" vertical="center"/>
    </xf>
    <xf numFmtId="0" fontId="23" fillId="0" borderId="10" xfId="0" applyFont="1" applyFill="1" applyBorder="1" applyAlignment="1">
      <alignment horizontal="left" vertical="center" wrapText="1"/>
    </xf>
    <xf numFmtId="49" fontId="23" fillId="0" borderId="0" xfId="0" applyNumberFormat="1" applyFont="1" applyFill="1" applyBorder="1" applyAlignment="1">
      <alignment horizontal="center" vertical="center"/>
    </xf>
    <xf numFmtId="0" fontId="23" fillId="0" borderId="6" xfId="0" applyFont="1" applyBorder="1" applyAlignment="1">
      <alignment horizontal="left" vertical="center"/>
    </xf>
    <xf numFmtId="0" fontId="23" fillId="0" borderId="1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3" fillId="0" borderId="1" xfId="0" applyFont="1" applyBorder="1" applyAlignment="1">
      <alignment horizontal="left" vertical="center"/>
    </xf>
    <xf numFmtId="0" fontId="22" fillId="0" borderId="11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49" fontId="22" fillId="0" borderId="12" xfId="0" applyNumberFormat="1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49" fontId="22" fillId="0" borderId="1" xfId="0" applyNumberFormat="1" applyFont="1" applyBorder="1" applyAlignment="1">
      <alignment horizontal="center" vertical="center"/>
    </xf>
    <xf numFmtId="168" fontId="22" fillId="0" borderId="6" xfId="0" applyNumberFormat="1" applyFont="1" applyBorder="1" applyAlignment="1">
      <alignment vertical="center"/>
    </xf>
    <xf numFmtId="168" fontId="22" fillId="0" borderId="1" xfId="0" applyNumberFormat="1" applyFont="1" applyBorder="1" applyAlignment="1">
      <alignment vertical="center"/>
    </xf>
    <xf numFmtId="0" fontId="23" fillId="0" borderId="8" xfId="0" applyFont="1" applyBorder="1" applyAlignment="1">
      <alignment horizontal="center" vertical="center"/>
    </xf>
    <xf numFmtId="0" fontId="23" fillId="0" borderId="1" xfId="0" applyFont="1" applyBorder="1" applyAlignment="1">
      <alignment vertical="center" wrapText="1"/>
    </xf>
    <xf numFmtId="168" fontId="23" fillId="0" borderId="7" xfId="0" applyNumberFormat="1" applyFont="1" applyBorder="1" applyAlignment="1">
      <alignment vertical="center"/>
    </xf>
    <xf numFmtId="168" fontId="23" fillId="0" borderId="6" xfId="0" applyNumberFormat="1" applyFont="1" applyBorder="1" applyAlignment="1">
      <alignment vertical="center"/>
    </xf>
    <xf numFmtId="0" fontId="22" fillId="0" borderId="6" xfId="0" applyFont="1" applyBorder="1" applyAlignment="1">
      <alignment vertical="center"/>
    </xf>
    <xf numFmtId="0" fontId="23" fillId="0" borderId="10" xfId="0" applyFont="1" applyBorder="1" applyAlignment="1">
      <alignment vertical="center"/>
    </xf>
    <xf numFmtId="168" fontId="23" fillId="0" borderId="10" xfId="0" applyNumberFormat="1" applyFont="1" applyBorder="1" applyAlignment="1">
      <alignment vertical="center"/>
    </xf>
    <xf numFmtId="0" fontId="0" fillId="0" borderId="6" xfId="0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3" fillId="0" borderId="6" xfId="0" applyFont="1" applyBorder="1" applyAlignment="1">
      <alignment vertical="center"/>
    </xf>
    <xf numFmtId="0" fontId="23" fillId="0" borderId="6" xfId="0" applyFont="1" applyBorder="1" applyAlignment="1">
      <alignment vertical="center" wrapText="1"/>
    </xf>
    <xf numFmtId="0" fontId="22" fillId="0" borderId="6" xfId="0" applyFont="1" applyBorder="1" applyAlignment="1">
      <alignment vertical="center" wrapText="1"/>
    </xf>
    <xf numFmtId="0" fontId="23" fillId="0" borderId="7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23" fillId="0" borderId="0" xfId="0" applyFont="1" applyBorder="1" applyAlignment="1">
      <alignment vertical="center" wrapText="1"/>
    </xf>
    <xf numFmtId="0" fontId="23" fillId="0" borderId="6" xfId="0" applyFont="1" applyBorder="1" applyAlignment="1">
      <alignment/>
    </xf>
    <xf numFmtId="0" fontId="22" fillId="0" borderId="6" xfId="0" applyFont="1" applyBorder="1" applyAlignment="1">
      <alignment vertical="center" shrinkToFit="1"/>
    </xf>
    <xf numFmtId="0" fontId="23" fillId="0" borderId="8" xfId="0" applyFont="1" applyBorder="1" applyAlignment="1">
      <alignment/>
    </xf>
    <xf numFmtId="0" fontId="23" fillId="0" borderId="1" xfId="0" applyFont="1" applyBorder="1" applyAlignment="1">
      <alignment/>
    </xf>
    <xf numFmtId="168" fontId="22" fillId="0" borderId="10" xfId="0" applyNumberFormat="1" applyFont="1" applyBorder="1" applyAlignment="1">
      <alignment vertical="center"/>
    </xf>
    <xf numFmtId="168" fontId="22" fillId="0" borderId="7" xfId="0" applyNumberFormat="1" applyFont="1" applyBorder="1" applyAlignment="1">
      <alignment vertical="center"/>
    </xf>
    <xf numFmtId="168" fontId="23" fillId="0" borderId="0" xfId="0" applyNumberFormat="1" applyFont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7" xfId="0" applyBorder="1" applyAlignment="1">
      <alignment vertical="center"/>
    </xf>
    <xf numFmtId="0" fontId="23" fillId="0" borderId="12" xfId="0" applyFont="1" applyBorder="1" applyAlignment="1">
      <alignment vertical="center"/>
    </xf>
    <xf numFmtId="3" fontId="0" fillId="0" borderId="3" xfId="0" applyNumberFormat="1" applyBorder="1" applyAlignment="1">
      <alignment vertical="center"/>
    </xf>
    <xf numFmtId="0" fontId="0" fillId="0" borderId="2" xfId="0" applyBorder="1" applyAlignment="1">
      <alignment horizontal="center" vertical="center" wrapText="1"/>
    </xf>
    <xf numFmtId="3" fontId="4" fillId="0" borderId="1" xfId="0" applyNumberFormat="1" applyFont="1" applyBorder="1" applyAlignment="1">
      <alignment vertical="center"/>
    </xf>
    <xf numFmtId="49" fontId="22" fillId="0" borderId="14" xfId="0" applyNumberFormat="1" applyFont="1" applyBorder="1" applyAlignment="1">
      <alignment horizontal="center" vertical="center"/>
    </xf>
    <xf numFmtId="0" fontId="23" fillId="0" borderId="7" xfId="0" applyFont="1" applyBorder="1" applyAlignment="1">
      <alignment/>
    </xf>
    <xf numFmtId="0" fontId="22" fillId="0" borderId="7" xfId="0" applyFont="1" applyBorder="1" applyAlignment="1">
      <alignment vertical="center" wrapText="1"/>
    </xf>
    <xf numFmtId="49" fontId="23" fillId="0" borderId="13" xfId="0" applyNumberFormat="1" applyFont="1" applyBorder="1" applyAlignment="1">
      <alignment horizontal="center" vertical="center"/>
    </xf>
    <xf numFmtId="0" fontId="23" fillId="0" borderId="13" xfId="0" applyFont="1" applyBorder="1" applyAlignment="1">
      <alignment vertical="center" wrapText="1"/>
    </xf>
    <xf numFmtId="0" fontId="23" fillId="0" borderId="12" xfId="0" applyFont="1" applyBorder="1" applyAlignment="1">
      <alignment vertical="center" wrapText="1"/>
    </xf>
    <xf numFmtId="0" fontId="22" fillId="0" borderId="10" xfId="0" applyFont="1" applyBorder="1" applyAlignment="1">
      <alignment horizontal="left" vertical="center"/>
    </xf>
    <xf numFmtId="49" fontId="22" fillId="0" borderId="6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3" fillId="0" borderId="5" xfId="0" applyFont="1" applyBorder="1" applyAlignment="1">
      <alignment vertical="center" wrapText="1" shrinkToFit="1"/>
    </xf>
    <xf numFmtId="0" fontId="23" fillId="0" borderId="1" xfId="0" applyFont="1" applyBorder="1" applyAlignment="1">
      <alignment vertical="center" wrapText="1" shrinkToFit="1"/>
    </xf>
    <xf numFmtId="0" fontId="23" fillId="0" borderId="13" xfId="0" applyFont="1" applyBorder="1" applyAlignment="1">
      <alignment vertical="center"/>
    </xf>
    <xf numFmtId="168" fontId="23" fillId="0" borderId="12" xfId="0" applyNumberFormat="1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3" fontId="4" fillId="0" borderId="2" xfId="0" applyNumberFormat="1" applyFont="1" applyBorder="1" applyAlignment="1">
      <alignment vertical="center"/>
    </xf>
    <xf numFmtId="3" fontId="4" fillId="0" borderId="1" xfId="0" applyNumberFormat="1" applyFont="1" applyBorder="1" applyAlignment="1">
      <alignment horizontal="center" vertical="center"/>
    </xf>
    <xf numFmtId="3" fontId="0" fillId="0" borderId="5" xfId="0" applyNumberFormat="1" applyFont="1" applyBorder="1" applyAlignment="1">
      <alignment horizontal="center" vertical="center"/>
    </xf>
    <xf numFmtId="3" fontId="0" fillId="0" borderId="2" xfId="0" applyNumberFormat="1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2" fillId="0" borderId="10" xfId="0" applyFont="1" applyBorder="1" applyAlignment="1">
      <alignment vertical="center"/>
    </xf>
    <xf numFmtId="168" fontId="23" fillId="0" borderId="13" xfId="0" applyNumberFormat="1" applyFont="1" applyBorder="1" applyAlignment="1">
      <alignment vertical="center"/>
    </xf>
    <xf numFmtId="0" fontId="22" fillId="0" borderId="14" xfId="0" applyFont="1" applyBorder="1" applyAlignment="1">
      <alignment horizontal="center" vertical="center"/>
    </xf>
    <xf numFmtId="0" fontId="22" fillId="0" borderId="7" xfId="0" applyFont="1" applyBorder="1" applyAlignment="1">
      <alignment vertical="center" shrinkToFit="1"/>
    </xf>
    <xf numFmtId="0" fontId="23" fillId="0" borderId="0" xfId="0" applyFont="1" applyBorder="1" applyAlignment="1">
      <alignment wrapText="1"/>
    </xf>
    <xf numFmtId="0" fontId="22" fillId="0" borderId="0" xfId="0" applyFont="1" applyBorder="1" applyAlignment="1">
      <alignment vertical="center"/>
    </xf>
    <xf numFmtId="0" fontId="22" fillId="0" borderId="7" xfId="0" applyFont="1" applyBorder="1" applyAlignment="1">
      <alignment vertical="center"/>
    </xf>
    <xf numFmtId="0" fontId="23" fillId="0" borderId="12" xfId="0" applyFont="1" applyBorder="1" applyAlignment="1">
      <alignment wrapText="1"/>
    </xf>
    <xf numFmtId="0" fontId="23" fillId="0" borderId="0" xfId="0" applyFont="1" applyBorder="1" applyAlignment="1">
      <alignment/>
    </xf>
    <xf numFmtId="0" fontId="22" fillId="0" borderId="10" xfId="0" applyFont="1" applyBorder="1" applyAlignment="1">
      <alignment vertical="center" wrapText="1"/>
    </xf>
    <xf numFmtId="0" fontId="23" fillId="0" borderId="12" xfId="0" applyFont="1" applyBorder="1" applyAlignment="1">
      <alignment/>
    </xf>
    <xf numFmtId="0" fontId="22" fillId="0" borderId="18" xfId="0" applyFont="1" applyBorder="1" applyAlignment="1">
      <alignment horizontal="center" vertical="center"/>
    </xf>
    <xf numFmtId="0" fontId="22" fillId="0" borderId="7" xfId="0" applyFont="1" applyBorder="1" applyAlignment="1">
      <alignment horizontal="left" vertical="center" wrapText="1"/>
    </xf>
    <xf numFmtId="3" fontId="0" fillId="0" borderId="3" xfId="0" applyNumberFormat="1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6" xfId="0" applyBorder="1" applyAlignment="1">
      <alignment vertical="center"/>
    </xf>
    <xf numFmtId="0" fontId="23" fillId="0" borderId="7" xfId="0" applyFont="1" applyBorder="1" applyAlignment="1">
      <alignment horizontal="center"/>
    </xf>
    <xf numFmtId="0" fontId="22" fillId="0" borderId="19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168" fontId="22" fillId="0" borderId="18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23" fillId="0" borderId="18" xfId="0" applyFont="1" applyBorder="1" applyAlignment="1">
      <alignment vertical="center" wrapText="1"/>
    </xf>
    <xf numFmtId="0" fontId="23" fillId="0" borderId="0" xfId="0" applyFont="1" applyBorder="1" applyAlignment="1">
      <alignment horizontal="left" vertical="center"/>
    </xf>
    <xf numFmtId="0" fontId="23" fillId="0" borderId="9" xfId="0" applyFont="1" applyBorder="1" applyAlignment="1">
      <alignment vertical="center" wrapText="1"/>
    </xf>
    <xf numFmtId="0" fontId="23" fillId="0" borderId="9" xfId="0" applyFont="1" applyBorder="1" applyAlignment="1">
      <alignment/>
    </xf>
    <xf numFmtId="0" fontId="23" fillId="0" borderId="9" xfId="0" applyFont="1" applyBorder="1" applyAlignment="1">
      <alignment wrapText="1"/>
    </xf>
    <xf numFmtId="0" fontId="22" fillId="0" borderId="15" xfId="0" applyFont="1" applyBorder="1" applyAlignment="1">
      <alignment vertical="center"/>
    </xf>
    <xf numFmtId="0" fontId="24" fillId="0" borderId="15" xfId="0" applyFont="1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23" fillId="0" borderId="9" xfId="0" applyFont="1" applyBorder="1" applyAlignment="1">
      <alignment vertical="center"/>
    </xf>
    <xf numFmtId="0" fontId="23" fillId="0" borderId="19" xfId="0" applyFont="1" applyBorder="1" applyAlignment="1">
      <alignment vertical="center"/>
    </xf>
    <xf numFmtId="0" fontId="17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14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9" xfId="0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18" xfId="0" applyBorder="1" applyAlignment="1">
      <alignment/>
    </xf>
    <xf numFmtId="4" fontId="4" fillId="0" borderId="7" xfId="0" applyNumberFormat="1" applyFont="1" applyBorder="1" applyAlignment="1">
      <alignment/>
    </xf>
    <xf numFmtId="4" fontId="4" fillId="0" borderId="10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0" fontId="0" fillId="0" borderId="8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5" xfId="0" applyBorder="1" applyAlignment="1">
      <alignment/>
    </xf>
    <xf numFmtId="0" fontId="4" fillId="0" borderId="15" xfId="0" applyFont="1" applyBorder="1" applyAlignment="1">
      <alignment horizontal="right" vertical="center"/>
    </xf>
    <xf numFmtId="0" fontId="4" fillId="0" borderId="17" xfId="0" applyFont="1" applyBorder="1" applyAlignment="1">
      <alignment horizontal="right"/>
    </xf>
    <xf numFmtId="4" fontId="4" fillId="0" borderId="1" xfId="0" applyNumberFormat="1" applyFont="1" applyBorder="1" applyAlignment="1">
      <alignment/>
    </xf>
    <xf numFmtId="0" fontId="1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" fillId="0" borderId="17" xfId="0" applyFont="1" applyBorder="1" applyAlignment="1">
      <alignment horizontal="center" vertical="center"/>
    </xf>
    <xf numFmtId="0" fontId="25" fillId="2" borderId="10" xfId="0" applyFont="1" applyFill="1" applyBorder="1" applyAlignment="1">
      <alignment horizontal="center" vertical="center" wrapText="1"/>
    </xf>
    <xf numFmtId="0" fontId="25" fillId="2" borderId="6" xfId="0" applyFont="1" applyFill="1" applyBorder="1" applyAlignment="1">
      <alignment horizontal="center" vertical="center" wrapText="1"/>
    </xf>
    <xf numFmtId="3" fontId="0" fillId="0" borderId="1" xfId="0" applyNumberFormat="1" applyBorder="1" applyAlignment="1">
      <alignment vertical="center"/>
    </xf>
    <xf numFmtId="3" fontId="12" fillId="0" borderId="3" xfId="18" applyNumberFormat="1" applyFont="1" applyBorder="1">
      <alignment/>
      <protection/>
    </xf>
    <xf numFmtId="3" fontId="12" fillId="0" borderId="3" xfId="18" applyNumberFormat="1" applyFont="1" applyBorder="1" applyAlignment="1">
      <alignment/>
      <protection/>
    </xf>
    <xf numFmtId="49" fontId="22" fillId="0" borderId="16" xfId="0" applyNumberFormat="1" applyFont="1" applyBorder="1" applyAlignment="1">
      <alignment horizontal="center" vertical="center"/>
    </xf>
    <xf numFmtId="3" fontId="11" fillId="0" borderId="1" xfId="18" applyNumberFormat="1" applyFont="1" applyBorder="1">
      <alignment/>
      <protection/>
    </xf>
    <xf numFmtId="168" fontId="22" fillId="0" borderId="13" xfId="0" applyNumberFormat="1" applyFont="1" applyBorder="1" applyAlignment="1">
      <alignment vertical="center"/>
    </xf>
    <xf numFmtId="0" fontId="0" fillId="0" borderId="7" xfId="0" applyFont="1" applyBorder="1" applyAlignment="1">
      <alignment horizontal="center" vertical="center"/>
    </xf>
    <xf numFmtId="0" fontId="17" fillId="2" borderId="6" xfId="0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4" fillId="0" borderId="0" xfId="0" applyFont="1" applyAlignment="1">
      <alignment horizontal="left" vertical="center"/>
    </xf>
    <xf numFmtId="0" fontId="9" fillId="0" borderId="0" xfId="0" applyFont="1" applyAlignment="1">
      <alignment horizontal="right" vertical="top"/>
    </xf>
    <xf numFmtId="0" fontId="26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3" fontId="0" fillId="0" borderId="1" xfId="0" applyNumberFormat="1" applyFont="1" applyBorder="1" applyAlignment="1">
      <alignment vertical="center"/>
    </xf>
    <xf numFmtId="0" fontId="0" fillId="0" borderId="1" xfId="0" applyFont="1" applyBorder="1" applyAlignment="1">
      <alignment vertical="center" wrapText="1"/>
    </xf>
    <xf numFmtId="0" fontId="0" fillId="0" borderId="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15" fillId="0" borderId="12" xfId="0" applyFont="1" applyBorder="1" applyAlignment="1">
      <alignment horizontal="center" vertical="center"/>
    </xf>
    <xf numFmtId="0" fontId="17" fillId="2" borderId="1" xfId="0" applyFont="1" applyFill="1" applyBorder="1" applyAlignment="1">
      <alignment horizontal="left" vertical="center" wrapText="1"/>
    </xf>
    <xf numFmtId="3" fontId="17" fillId="2" borderId="1" xfId="0" applyNumberFormat="1" applyFont="1" applyFill="1" applyBorder="1" applyAlignment="1">
      <alignment horizontal="center" vertical="center" wrapText="1"/>
    </xf>
    <xf numFmtId="3" fontId="17" fillId="0" borderId="1" xfId="0" applyNumberFormat="1" applyFont="1" applyBorder="1" applyAlignment="1">
      <alignment horizontal="center" vertical="top" wrapText="1"/>
    </xf>
    <xf numFmtId="3" fontId="15" fillId="0" borderId="1" xfId="0" applyNumberFormat="1" applyFont="1" applyBorder="1" applyAlignment="1">
      <alignment horizontal="center" vertical="top" wrapText="1"/>
    </xf>
    <xf numFmtId="3" fontId="17" fillId="0" borderId="1" xfId="0" applyNumberFormat="1" applyFont="1" applyBorder="1" applyAlignment="1">
      <alignment wrapText="1"/>
    </xf>
    <xf numFmtId="3" fontId="15" fillId="0" borderId="1" xfId="0" applyNumberFormat="1" applyFont="1" applyBorder="1" applyAlignment="1">
      <alignment wrapText="1"/>
    </xf>
    <xf numFmtId="3" fontId="17" fillId="0" borderId="1" xfId="0" applyNumberFormat="1" applyFont="1" applyBorder="1" applyAlignment="1">
      <alignment horizontal="center" vertical="center" wrapText="1"/>
    </xf>
    <xf numFmtId="3" fontId="15" fillId="2" borderId="1" xfId="0" applyNumberFormat="1" applyFont="1" applyFill="1" applyBorder="1" applyAlignment="1">
      <alignment horizontal="center" vertical="center" wrapText="1"/>
    </xf>
    <xf numFmtId="4" fontId="15" fillId="0" borderId="1" xfId="0" applyNumberFormat="1" applyFont="1" applyBorder="1" applyAlignment="1">
      <alignment horizontal="center" vertical="top" wrapText="1"/>
    </xf>
    <xf numFmtId="0" fontId="23" fillId="0" borderId="7" xfId="0" applyFont="1" applyBorder="1" applyAlignment="1">
      <alignment vertical="center" wrapText="1"/>
    </xf>
    <xf numFmtId="3" fontId="22" fillId="0" borderId="1" xfId="0" applyNumberFormat="1" applyFont="1" applyBorder="1" applyAlignment="1">
      <alignment horizontal="right" vertical="center"/>
    </xf>
    <xf numFmtId="3" fontId="23" fillId="0" borderId="1" xfId="0" applyNumberFormat="1" applyFont="1" applyBorder="1" applyAlignment="1">
      <alignment horizontal="right" vertical="center"/>
    </xf>
    <xf numFmtId="3" fontId="23" fillId="0" borderId="7" xfId="0" applyNumberFormat="1" applyFont="1" applyBorder="1" applyAlignment="1">
      <alignment horizontal="right" vertical="center"/>
    </xf>
    <xf numFmtId="3" fontId="22" fillId="0" borderId="6" xfId="0" applyNumberFormat="1" applyFont="1" applyBorder="1" applyAlignment="1">
      <alignment horizontal="right" vertical="center"/>
    </xf>
    <xf numFmtId="3" fontId="23" fillId="0" borderId="10" xfId="0" applyNumberFormat="1" applyFont="1" applyBorder="1" applyAlignment="1">
      <alignment horizontal="right" vertical="center"/>
    </xf>
    <xf numFmtId="3" fontId="23" fillId="0" borderId="6" xfId="0" applyNumberFormat="1" applyFont="1" applyBorder="1" applyAlignment="1">
      <alignment horizontal="right" vertical="center"/>
    </xf>
    <xf numFmtId="3" fontId="22" fillId="0" borderId="10" xfId="0" applyNumberFormat="1" applyFont="1" applyBorder="1" applyAlignment="1">
      <alignment horizontal="right" vertical="center"/>
    </xf>
    <xf numFmtId="3" fontId="23" fillId="0" borderId="19" xfId="0" applyNumberFormat="1" applyFont="1" applyBorder="1" applyAlignment="1">
      <alignment horizontal="right" vertical="center"/>
    </xf>
    <xf numFmtId="3" fontId="23" fillId="0" borderId="16" xfId="0" applyNumberFormat="1" applyFont="1" applyBorder="1" applyAlignment="1">
      <alignment horizontal="right" vertical="center"/>
    </xf>
    <xf numFmtId="3" fontId="22" fillId="0" borderId="7" xfId="0" applyNumberFormat="1" applyFont="1" applyBorder="1" applyAlignment="1">
      <alignment horizontal="right" vertical="center"/>
    </xf>
    <xf numFmtId="3" fontId="22" fillId="0" borderId="17" xfId="0" applyNumberFormat="1" applyFont="1" applyBorder="1" applyAlignment="1">
      <alignment horizontal="right" vertical="center"/>
    </xf>
    <xf numFmtId="0" fontId="23" fillId="0" borderId="18" xfId="0" applyFont="1" applyBorder="1" applyAlignment="1">
      <alignment horizontal="center" vertical="center"/>
    </xf>
    <xf numFmtId="3" fontId="22" fillId="0" borderId="15" xfId="0" applyNumberFormat="1" applyFont="1" applyBorder="1" applyAlignment="1">
      <alignment horizontal="right" vertical="top" wrapText="1"/>
    </xf>
    <xf numFmtId="3" fontId="23" fillId="0" borderId="0" xfId="0" applyNumberFormat="1" applyFont="1" applyBorder="1" applyAlignment="1">
      <alignment horizontal="right" vertical="top" wrapText="1"/>
    </xf>
    <xf numFmtId="3" fontId="23" fillId="0" borderId="10" xfId="0" applyNumberFormat="1" applyFont="1" applyBorder="1" applyAlignment="1">
      <alignment horizontal="right" vertical="top" wrapText="1"/>
    </xf>
    <xf numFmtId="3" fontId="23" fillId="0" borderId="6" xfId="0" applyNumberFormat="1" applyFont="1" applyBorder="1" applyAlignment="1">
      <alignment horizontal="right" vertical="top" wrapText="1"/>
    </xf>
    <xf numFmtId="3" fontId="23" fillId="0" borderId="1" xfId="0" applyNumberFormat="1" applyFont="1" applyBorder="1" applyAlignment="1">
      <alignment horizontal="right" vertical="top" wrapText="1"/>
    </xf>
    <xf numFmtId="3" fontId="23" fillId="0" borderId="13" xfId="0" applyNumberFormat="1" applyFont="1" applyBorder="1" applyAlignment="1">
      <alignment horizontal="right" vertical="center"/>
    </xf>
    <xf numFmtId="3" fontId="23" fillId="0" borderId="7" xfId="0" applyNumberFormat="1" applyFont="1" applyBorder="1" applyAlignment="1">
      <alignment horizontal="right" vertical="top" wrapText="1"/>
    </xf>
    <xf numFmtId="3" fontId="23" fillId="0" borderId="13" xfId="0" applyNumberFormat="1" applyFont="1" applyBorder="1" applyAlignment="1">
      <alignment horizontal="right" vertical="top" wrapText="1"/>
    </xf>
    <xf numFmtId="3" fontId="23" fillId="0" borderId="19" xfId="0" applyNumberFormat="1" applyFont="1" applyBorder="1" applyAlignment="1">
      <alignment horizontal="right" vertical="top" wrapText="1"/>
    </xf>
    <xf numFmtId="3" fontId="23" fillId="0" borderId="0" xfId="0" applyNumberFormat="1" applyFont="1" applyBorder="1" applyAlignment="1">
      <alignment horizontal="right" vertical="center"/>
    </xf>
    <xf numFmtId="3" fontId="23" fillId="0" borderId="18" xfId="0" applyNumberFormat="1" applyFont="1" applyBorder="1" applyAlignment="1">
      <alignment horizontal="right" vertical="top" wrapText="1"/>
    </xf>
    <xf numFmtId="3" fontId="23" fillId="0" borderId="12" xfId="0" applyNumberFormat="1" applyFont="1" applyBorder="1" applyAlignment="1">
      <alignment horizontal="right" vertical="center"/>
    </xf>
    <xf numFmtId="3" fontId="23" fillId="0" borderId="12" xfId="0" applyNumberFormat="1" applyFont="1" applyBorder="1" applyAlignment="1">
      <alignment horizontal="right" vertical="top" wrapText="1"/>
    </xf>
    <xf numFmtId="3" fontId="23" fillId="0" borderId="9" xfId="0" applyNumberFormat="1" applyFont="1" applyBorder="1" applyAlignment="1">
      <alignment horizontal="right" vertical="center"/>
    </xf>
    <xf numFmtId="3" fontId="23" fillId="0" borderId="9" xfId="0" applyNumberFormat="1" applyFont="1" applyBorder="1" applyAlignment="1">
      <alignment horizontal="right" vertical="top" wrapText="1"/>
    </xf>
    <xf numFmtId="3" fontId="23" fillId="0" borderId="15" xfId="0" applyNumberFormat="1" applyFont="1" applyBorder="1" applyAlignment="1">
      <alignment horizontal="right" vertical="top" wrapText="1"/>
    </xf>
    <xf numFmtId="3" fontId="23" fillId="0" borderId="17" xfId="0" applyNumberFormat="1" applyFont="1" applyBorder="1" applyAlignment="1">
      <alignment horizontal="right" vertical="top" wrapText="1"/>
    </xf>
    <xf numFmtId="3" fontId="23" fillId="0" borderId="16" xfId="0" applyNumberFormat="1" applyFont="1" applyBorder="1" applyAlignment="1">
      <alignment horizontal="right" vertical="top" wrapText="1"/>
    </xf>
    <xf numFmtId="3" fontId="23" fillId="0" borderId="18" xfId="0" applyNumberFormat="1" applyFont="1" applyBorder="1" applyAlignment="1">
      <alignment horizontal="right" vertical="center"/>
    </xf>
    <xf numFmtId="3" fontId="22" fillId="0" borderId="15" xfId="0" applyNumberFormat="1" applyFont="1" applyBorder="1" applyAlignment="1">
      <alignment horizontal="right" vertical="center"/>
    </xf>
    <xf numFmtId="3" fontId="23" fillId="0" borderId="10" xfId="0" applyNumberFormat="1" applyFont="1" applyFill="1" applyBorder="1" applyAlignment="1">
      <alignment horizontal="right" vertical="center"/>
    </xf>
    <xf numFmtId="3" fontId="23" fillId="0" borderId="0" xfId="0" applyNumberFormat="1" applyFont="1" applyFill="1" applyBorder="1" applyAlignment="1">
      <alignment horizontal="right" vertical="center"/>
    </xf>
    <xf numFmtId="3" fontId="23" fillId="0" borderId="8" xfId="0" applyNumberFormat="1" applyFont="1" applyBorder="1" applyAlignment="1">
      <alignment horizontal="right" vertical="top" wrapText="1"/>
    </xf>
    <xf numFmtId="3" fontId="22" fillId="0" borderId="6" xfId="0" applyNumberFormat="1" applyFont="1" applyBorder="1" applyAlignment="1">
      <alignment horizontal="right" vertical="center" wrapText="1"/>
    </xf>
    <xf numFmtId="3" fontId="23" fillId="0" borderId="1" xfId="0" applyNumberFormat="1" applyFont="1" applyBorder="1" applyAlignment="1">
      <alignment horizontal="right"/>
    </xf>
    <xf numFmtId="49" fontId="22" fillId="0" borderId="0" xfId="0" applyNumberFormat="1" applyFont="1" applyBorder="1" applyAlignment="1">
      <alignment horizontal="center" vertical="center"/>
    </xf>
    <xf numFmtId="0" fontId="23" fillId="0" borderId="14" xfId="0" applyFont="1" applyBorder="1" applyAlignment="1">
      <alignment vertical="center" wrapText="1"/>
    </xf>
    <xf numFmtId="0" fontId="23" fillId="0" borderId="11" xfId="0" applyFont="1" applyBorder="1" applyAlignment="1">
      <alignment vertical="center" wrapText="1"/>
    </xf>
    <xf numFmtId="3" fontId="23" fillId="0" borderId="14" xfId="0" applyNumberFormat="1" applyFont="1" applyBorder="1" applyAlignment="1">
      <alignment horizontal="right" vertical="center"/>
    </xf>
    <xf numFmtId="3" fontId="23" fillId="0" borderId="11" xfId="0" applyNumberFormat="1" applyFont="1" applyBorder="1" applyAlignment="1">
      <alignment horizontal="right" vertical="center"/>
    </xf>
    <xf numFmtId="0" fontId="22" fillId="0" borderId="10" xfId="0" applyFont="1" applyBorder="1" applyAlignment="1">
      <alignment horizontal="left" vertical="center" wrapText="1"/>
    </xf>
    <xf numFmtId="0" fontId="22" fillId="0" borderId="7" xfId="0" applyFont="1" applyBorder="1" applyAlignment="1">
      <alignment horizontal="left" vertical="center"/>
    </xf>
    <xf numFmtId="0" fontId="23" fillId="0" borderId="14" xfId="0" applyFont="1" applyBorder="1" applyAlignment="1">
      <alignment horizontal="left" vertical="center" wrapText="1"/>
    </xf>
    <xf numFmtId="0" fontId="23" fillId="0" borderId="11" xfId="0" applyFont="1" applyBorder="1" applyAlignment="1">
      <alignment horizontal="left" vertical="center" wrapText="1"/>
    </xf>
    <xf numFmtId="0" fontId="23" fillId="0" borderId="14" xfId="0" applyFont="1" applyBorder="1" applyAlignment="1">
      <alignment vertical="center"/>
    </xf>
    <xf numFmtId="3" fontId="23" fillId="0" borderId="11" xfId="0" applyNumberFormat="1" applyFont="1" applyBorder="1" applyAlignment="1">
      <alignment horizontal="right" vertical="center" wrapText="1"/>
    </xf>
    <xf numFmtId="3" fontId="23" fillId="0" borderId="11" xfId="0" applyNumberFormat="1" applyFont="1" applyBorder="1" applyAlignment="1">
      <alignment horizontal="right" vertical="top" wrapText="1"/>
    </xf>
    <xf numFmtId="3" fontId="23" fillId="0" borderId="14" xfId="0" applyNumberFormat="1" applyFont="1" applyBorder="1" applyAlignment="1">
      <alignment horizontal="right" vertical="top" wrapText="1"/>
    </xf>
    <xf numFmtId="0" fontId="23" fillId="0" borderId="11" xfId="0" applyFont="1" applyBorder="1" applyAlignment="1">
      <alignment vertical="center"/>
    </xf>
    <xf numFmtId="3" fontId="15" fillId="0" borderId="0" xfId="0" applyNumberFormat="1" applyFont="1" applyAlignment="1">
      <alignment horizontal="center" vertical="center"/>
    </xf>
    <xf numFmtId="3" fontId="22" fillId="0" borderId="1" xfId="0" applyNumberFormat="1" applyFont="1" applyBorder="1" applyAlignment="1">
      <alignment horizontal="right" vertical="top" wrapText="1"/>
    </xf>
    <xf numFmtId="3" fontId="15" fillId="0" borderId="0" xfId="0" applyNumberFormat="1" applyFont="1" applyAlignment="1">
      <alignment/>
    </xf>
    <xf numFmtId="0" fontId="7" fillId="2" borderId="16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49" fontId="22" fillId="0" borderId="17" xfId="0" applyNumberFormat="1" applyFont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/>
    </xf>
    <xf numFmtId="3" fontId="23" fillId="0" borderId="5" xfId="0" applyNumberFormat="1" applyFont="1" applyBorder="1" applyAlignment="1">
      <alignment horizontal="right" vertical="center"/>
    </xf>
    <xf numFmtId="3" fontId="4" fillId="0" borderId="1" xfId="0" applyNumberFormat="1" applyFont="1" applyBorder="1" applyAlignment="1">
      <alignment horizontal="right" vertical="center"/>
    </xf>
    <xf numFmtId="3" fontId="4" fillId="0" borderId="1" xfId="0" applyNumberFormat="1" applyFont="1" applyBorder="1" applyAlignment="1">
      <alignment horizontal="right" vertical="center"/>
    </xf>
    <xf numFmtId="2" fontId="22" fillId="0" borderId="1" xfId="0" applyNumberFormat="1" applyFont="1" applyBorder="1" applyAlignment="1">
      <alignment horizontal="center" vertical="center" wrapText="1"/>
    </xf>
    <xf numFmtId="3" fontId="11" fillId="0" borderId="2" xfId="18" applyNumberFormat="1" applyFont="1" applyBorder="1">
      <alignment/>
      <protection/>
    </xf>
    <xf numFmtId="168" fontId="0" fillId="0" borderId="7" xfId="0" applyNumberFormat="1" applyBorder="1" applyAlignment="1">
      <alignment vertical="center"/>
    </xf>
    <xf numFmtId="49" fontId="4" fillId="0" borderId="1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15" fillId="0" borderId="9" xfId="0" applyFont="1" applyBorder="1" applyAlignment="1">
      <alignment/>
    </xf>
    <xf numFmtId="49" fontId="4" fillId="0" borderId="10" xfId="0" applyNumberFormat="1" applyFont="1" applyBorder="1" applyAlignment="1">
      <alignment horizontal="center" vertical="center"/>
    </xf>
    <xf numFmtId="49" fontId="22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3" fontId="23" fillId="0" borderId="10" xfId="0" applyNumberFormat="1" applyFont="1" applyBorder="1" applyAlignment="1">
      <alignment horizontal="right" vertical="center" wrapText="1"/>
    </xf>
    <xf numFmtId="169" fontId="22" fillId="0" borderId="7" xfId="0" applyNumberFormat="1" applyFont="1" applyBorder="1" applyAlignment="1">
      <alignment vertical="center" wrapText="1"/>
    </xf>
    <xf numFmtId="3" fontId="0" fillId="0" borderId="1" xfId="0" applyNumberFormat="1" applyBorder="1" applyAlignment="1">
      <alignment horizontal="center" vertical="center" wrapText="1"/>
    </xf>
    <xf numFmtId="3" fontId="17" fillId="0" borderId="6" xfId="0" applyNumberFormat="1" applyFont="1" applyBorder="1" applyAlignment="1">
      <alignment horizontal="right" vertical="center" indent="1"/>
    </xf>
    <xf numFmtId="3" fontId="27" fillId="0" borderId="6" xfId="0" applyNumberFormat="1" applyFont="1" applyBorder="1" applyAlignment="1">
      <alignment horizontal="right" vertical="center" indent="1"/>
    </xf>
    <xf numFmtId="0" fontId="28" fillId="0" borderId="0" xfId="0" applyFont="1" applyAlignment="1">
      <alignment vertical="center"/>
    </xf>
    <xf numFmtId="0" fontId="28" fillId="0" borderId="0" xfId="0" applyFont="1" applyAlignment="1">
      <alignment/>
    </xf>
    <xf numFmtId="0" fontId="29" fillId="0" borderId="0" xfId="18" applyFont="1">
      <alignment/>
      <protection/>
    </xf>
    <xf numFmtId="0" fontId="28" fillId="0" borderId="0" xfId="0" applyFont="1" applyFill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28" fillId="0" borderId="0" xfId="0" applyFont="1" applyBorder="1" applyAlignment="1">
      <alignment vertical="center"/>
    </xf>
    <xf numFmtId="0" fontId="12" fillId="0" borderId="20" xfId="18" applyFont="1" applyBorder="1" applyAlignment="1">
      <alignment horizontal="center" vertical="center" wrapText="1"/>
      <protection/>
    </xf>
    <xf numFmtId="0" fontId="12" fillId="0" borderId="10" xfId="18" applyFont="1" applyBorder="1" applyAlignment="1">
      <alignment horizontal="center" vertical="center" wrapText="1"/>
      <protection/>
    </xf>
    <xf numFmtId="0" fontId="12" fillId="0" borderId="5" xfId="18" applyFont="1" applyBorder="1" applyAlignment="1">
      <alignment horizontal="center" vertical="center" wrapText="1"/>
      <protection/>
    </xf>
    <xf numFmtId="49" fontId="12" fillId="0" borderId="20" xfId="18" applyNumberFormat="1" applyFont="1" applyBorder="1" applyAlignment="1">
      <alignment horizontal="center" vertical="center" wrapText="1"/>
      <protection/>
    </xf>
    <xf numFmtId="49" fontId="12" fillId="0" borderId="10" xfId="18" applyNumberFormat="1" applyFont="1" applyBorder="1" applyAlignment="1">
      <alignment horizontal="center" vertical="center" wrapText="1"/>
      <protection/>
    </xf>
    <xf numFmtId="49" fontId="12" fillId="0" borderId="5" xfId="18" applyNumberFormat="1" applyFont="1" applyBorder="1" applyAlignment="1">
      <alignment horizontal="center" vertical="center" wrapText="1"/>
      <protection/>
    </xf>
    <xf numFmtId="0" fontId="11" fillId="2" borderId="1" xfId="18" applyFont="1" applyFill="1" applyBorder="1" applyAlignment="1">
      <alignment horizontal="center" vertical="center" wrapText="1"/>
      <protection/>
    </xf>
    <xf numFmtId="0" fontId="4" fillId="2" borderId="7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1" fillId="0" borderId="1" xfId="18" applyFont="1" applyBorder="1" applyAlignment="1">
      <alignment horizontal="center"/>
      <protection/>
    </xf>
    <xf numFmtId="0" fontId="21" fillId="0" borderId="0" xfId="18" applyFont="1" applyAlignment="1">
      <alignment horizontal="left"/>
      <protection/>
    </xf>
    <xf numFmtId="0" fontId="12" fillId="0" borderId="3" xfId="18" applyFont="1" applyBorder="1" applyAlignment="1">
      <alignment horizontal="center" vertical="center"/>
      <protection/>
    </xf>
    <xf numFmtId="0" fontId="17" fillId="0" borderId="21" xfId="0" applyFont="1" applyBorder="1" applyAlignment="1">
      <alignment horizontal="center"/>
    </xf>
    <xf numFmtId="0" fontId="17" fillId="0" borderId="22" xfId="0" applyFont="1" applyBorder="1" applyAlignment="1">
      <alignment horizontal="center"/>
    </xf>
    <xf numFmtId="0" fontId="17" fillId="0" borderId="23" xfId="0" applyFont="1" applyBorder="1" applyAlignment="1">
      <alignment horizontal="center"/>
    </xf>
    <xf numFmtId="49" fontId="22" fillId="0" borderId="15" xfId="0" applyNumberFormat="1" applyFont="1" applyBorder="1" applyAlignment="1">
      <alignment horizontal="center" vertical="center" wrapText="1"/>
    </xf>
    <xf numFmtId="49" fontId="22" fillId="0" borderId="17" xfId="0" applyNumberFormat="1" applyFont="1" applyBorder="1" applyAlignment="1">
      <alignment horizontal="center" vertical="center" wrapText="1"/>
    </xf>
    <xf numFmtId="49" fontId="22" fillId="0" borderId="8" xfId="0" applyNumberFormat="1" applyFont="1" applyBorder="1" applyAlignment="1">
      <alignment horizontal="center" vertical="center"/>
    </xf>
    <xf numFmtId="49" fontId="22" fillId="0" borderId="15" xfId="0" applyNumberFormat="1" applyFont="1" applyBorder="1" applyAlignment="1">
      <alignment horizontal="center" vertical="center"/>
    </xf>
    <xf numFmtId="49" fontId="22" fillId="0" borderId="17" xfId="0" applyNumberFormat="1" applyFont="1" applyBorder="1" applyAlignment="1">
      <alignment horizontal="center" vertical="center"/>
    </xf>
    <xf numFmtId="0" fontId="22" fillId="0" borderId="8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2" borderId="7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25" fillId="2" borderId="8" xfId="0" applyFont="1" applyFill="1" applyBorder="1" applyAlignment="1">
      <alignment horizontal="center" vertical="center"/>
    </xf>
    <xf numFmtId="0" fontId="7" fillId="0" borderId="15" xfId="0" applyFont="1" applyBorder="1" applyAlignment="1">
      <alignment/>
    </xf>
    <xf numFmtId="0" fontId="7" fillId="0" borderId="17" xfId="0" applyFont="1" applyBorder="1" applyAlignment="1">
      <alignment/>
    </xf>
    <xf numFmtId="0" fontId="7" fillId="2" borderId="8" xfId="0" applyFont="1" applyFill="1" applyBorder="1" applyAlignment="1">
      <alignment horizontal="center"/>
    </xf>
    <xf numFmtId="0" fontId="7" fillId="2" borderId="17" xfId="0" applyFont="1" applyFill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17" fillId="2" borderId="1" xfId="0" applyFont="1" applyFill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49" fontId="22" fillId="0" borderId="7" xfId="0" applyNumberFormat="1" applyFont="1" applyBorder="1" applyAlignment="1">
      <alignment horizontal="center" vertical="center"/>
    </xf>
    <xf numFmtId="49" fontId="22" fillId="0" borderId="10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49" fontId="22" fillId="0" borderId="8" xfId="0" applyNumberFormat="1" applyFont="1" applyBorder="1" applyAlignment="1">
      <alignment horizontal="center" vertical="center" wrapText="1"/>
    </xf>
    <xf numFmtId="0" fontId="11" fillId="2" borderId="1" xfId="18" applyFont="1" applyFill="1" applyBorder="1" applyAlignment="1">
      <alignment horizontal="center" vertical="center"/>
      <protection/>
    </xf>
    <xf numFmtId="0" fontId="11" fillId="0" borderId="8" xfId="18" applyFont="1" applyBorder="1" applyAlignment="1">
      <alignment horizontal="center"/>
      <protection/>
    </xf>
    <xf numFmtId="0" fontId="11" fillId="0" borderId="17" xfId="18" applyFont="1" applyBorder="1" applyAlignment="1">
      <alignment horizontal="center"/>
      <protection/>
    </xf>
    <xf numFmtId="0" fontId="12" fillId="0" borderId="24" xfId="18" applyFont="1" applyBorder="1" applyAlignment="1">
      <alignment horizontal="center"/>
      <protection/>
    </xf>
    <xf numFmtId="0" fontId="12" fillId="0" borderId="25" xfId="18" applyFont="1" applyBorder="1" applyAlignment="1">
      <alignment horizontal="center"/>
      <protection/>
    </xf>
    <xf numFmtId="0" fontId="12" fillId="0" borderId="26" xfId="18" applyFont="1" applyBorder="1" applyAlignment="1">
      <alignment horizontal="center"/>
      <protection/>
    </xf>
    <xf numFmtId="0" fontId="11" fillId="0" borderId="24" xfId="18" applyFont="1" applyBorder="1" applyAlignment="1">
      <alignment horizontal="center"/>
      <protection/>
    </xf>
    <xf numFmtId="0" fontId="11" fillId="0" borderId="26" xfId="18" applyFont="1" applyBorder="1" applyAlignment="1">
      <alignment horizontal="center"/>
      <protection/>
    </xf>
    <xf numFmtId="0" fontId="12" fillId="0" borderId="27" xfId="18" applyFont="1" applyBorder="1" applyAlignment="1">
      <alignment horizontal="center"/>
      <protection/>
    </xf>
    <xf numFmtId="0" fontId="12" fillId="0" borderId="28" xfId="18" applyFont="1" applyBorder="1" applyAlignment="1">
      <alignment horizontal="center"/>
      <protection/>
    </xf>
    <xf numFmtId="0" fontId="12" fillId="0" borderId="29" xfId="18" applyFont="1" applyBorder="1" applyAlignment="1">
      <alignment horizontal="center"/>
      <protection/>
    </xf>
    <xf numFmtId="0" fontId="17" fillId="0" borderId="9" xfId="18" applyFont="1" applyBorder="1" applyAlignment="1">
      <alignment horizontal="center"/>
      <protection/>
    </xf>
    <xf numFmtId="0" fontId="17" fillId="0" borderId="0" xfId="18" applyFont="1" applyBorder="1" applyAlignment="1">
      <alignment horizontal="center"/>
      <protection/>
    </xf>
    <xf numFmtId="0" fontId="17" fillId="0" borderId="18" xfId="18" applyFont="1" applyBorder="1" applyAlignment="1">
      <alignment horizontal="center"/>
      <protection/>
    </xf>
    <xf numFmtId="0" fontId="17" fillId="0" borderId="21" xfId="18" applyFont="1" applyBorder="1" applyAlignment="1">
      <alignment horizontal="center"/>
      <protection/>
    </xf>
    <xf numFmtId="0" fontId="17" fillId="0" borderId="22" xfId="18" applyFont="1" applyBorder="1" applyAlignment="1">
      <alignment horizontal="center"/>
      <protection/>
    </xf>
    <xf numFmtId="0" fontId="17" fillId="0" borderId="23" xfId="18" applyFont="1" applyBorder="1" applyAlignment="1">
      <alignment horizontal="center"/>
      <protection/>
    </xf>
    <xf numFmtId="0" fontId="17" fillId="0" borderId="0" xfId="18" applyFont="1" applyAlignment="1">
      <alignment horizontal="center"/>
      <protection/>
    </xf>
    <xf numFmtId="0" fontId="11" fillId="0" borderId="30" xfId="18" applyFont="1" applyBorder="1" applyAlignment="1">
      <alignment horizontal="center"/>
      <protection/>
    </xf>
    <xf numFmtId="0" fontId="11" fillId="0" borderId="31" xfId="18" applyFont="1" applyBorder="1" applyAlignment="1">
      <alignment horizontal="center"/>
      <protection/>
    </xf>
    <xf numFmtId="0" fontId="17" fillId="0" borderId="32" xfId="18" applyFont="1" applyBorder="1" applyAlignment="1">
      <alignment horizontal="center"/>
      <protection/>
    </xf>
    <xf numFmtId="0" fontId="17" fillId="0" borderId="33" xfId="18" applyFont="1" applyBorder="1" applyAlignment="1">
      <alignment horizontal="center"/>
      <protection/>
    </xf>
    <xf numFmtId="0" fontId="17" fillId="0" borderId="34" xfId="18" applyFont="1" applyBorder="1" applyAlignment="1">
      <alignment horizontal="center"/>
      <protection/>
    </xf>
    <xf numFmtId="0" fontId="17" fillId="0" borderId="9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18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4" fillId="0" borderId="13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9" xfId="0" applyBorder="1" applyAlignment="1">
      <alignment vertical="center" wrapText="1"/>
    </xf>
    <xf numFmtId="0" fontId="0" fillId="0" borderId="0" xfId="0" applyBorder="1" applyAlignment="1">
      <alignment wrapText="1"/>
    </xf>
    <xf numFmtId="0" fontId="0" fillId="0" borderId="18" xfId="0" applyBorder="1" applyAlignment="1">
      <alignment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17" fillId="2" borderId="7" xfId="0" applyFont="1" applyFill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 wrapText="1"/>
    </xf>
    <xf numFmtId="0" fontId="17" fillId="2" borderId="15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Normalny_zal_Szczecin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5"/>
  <sheetViews>
    <sheetView workbookViewId="0" topLeftCell="D94">
      <selection activeCell="G105" sqref="G105"/>
    </sheetView>
  </sheetViews>
  <sheetFormatPr defaultColWidth="9.00390625" defaultRowHeight="12.75"/>
  <cols>
    <col min="1" max="1" width="6.875" style="0" customWidth="1"/>
    <col min="2" max="2" width="8.875" style="0" bestFit="1" customWidth="1"/>
    <col min="3" max="3" width="6.00390625" style="0" customWidth="1"/>
    <col min="4" max="4" width="53.00390625" style="0" customWidth="1"/>
    <col min="5" max="5" width="11.875" style="0" customWidth="1"/>
    <col min="7" max="7" width="9.875" style="0" bestFit="1" customWidth="1"/>
  </cols>
  <sheetData>
    <row r="1" spans="2:5" ht="18">
      <c r="B1" s="387" t="s">
        <v>323</v>
      </c>
      <c r="C1" s="387"/>
      <c r="D1" s="387"/>
      <c r="E1" s="387"/>
    </row>
    <row r="2" spans="2:4" ht="18">
      <c r="B2" s="2"/>
      <c r="C2" s="2"/>
      <c r="D2" s="2"/>
    </row>
    <row r="3" ht="12.75">
      <c r="E3" s="16" t="s">
        <v>33</v>
      </c>
    </row>
    <row r="4" spans="1:7" s="47" customFormat="1" ht="15" customHeight="1">
      <c r="A4" s="388" t="s">
        <v>2</v>
      </c>
      <c r="B4" s="388" t="s">
        <v>100</v>
      </c>
      <c r="C4" s="388" t="s">
        <v>4</v>
      </c>
      <c r="D4" s="388" t="s">
        <v>98</v>
      </c>
      <c r="E4" s="391" t="s">
        <v>385</v>
      </c>
      <c r="F4" s="392"/>
      <c r="G4" s="393"/>
    </row>
    <row r="5" spans="1:7" s="47" customFormat="1" ht="15" customHeight="1">
      <c r="A5" s="389"/>
      <c r="B5" s="389"/>
      <c r="C5" s="389"/>
      <c r="D5" s="389"/>
      <c r="E5" s="246"/>
      <c r="F5" s="394" t="s">
        <v>5</v>
      </c>
      <c r="G5" s="395"/>
    </row>
    <row r="6" spans="1:7" s="47" customFormat="1" ht="15" customHeight="1">
      <c r="A6" s="389"/>
      <c r="B6" s="389"/>
      <c r="C6" s="390"/>
      <c r="D6" s="390"/>
      <c r="E6" s="247" t="s">
        <v>96</v>
      </c>
      <c r="F6" s="334" t="s">
        <v>304</v>
      </c>
      <c r="G6" s="333" t="s">
        <v>305</v>
      </c>
    </row>
    <row r="7" spans="1:7" s="53" customFormat="1" ht="7.5" customHeight="1">
      <c r="A7" s="24">
        <v>1</v>
      </c>
      <c r="B7" s="24">
        <v>2</v>
      </c>
      <c r="C7" s="24">
        <v>3</v>
      </c>
      <c r="D7" s="24">
        <v>4</v>
      </c>
      <c r="E7" s="24">
        <v>5</v>
      </c>
      <c r="F7" s="24"/>
      <c r="G7" s="245"/>
    </row>
    <row r="8" spans="1:7" ht="19.5" customHeight="1">
      <c r="A8" s="171" t="s">
        <v>129</v>
      </c>
      <c r="B8" s="83"/>
      <c r="C8" s="88"/>
      <c r="D8" s="88" t="s">
        <v>130</v>
      </c>
      <c r="E8" s="279">
        <f>SUM(E9,E13)</f>
        <v>11090250</v>
      </c>
      <c r="F8" s="279">
        <f>SUM(F9,F13)</f>
        <v>2000</v>
      </c>
      <c r="G8" s="279">
        <f>SUM(G9,G13)</f>
        <v>11088250</v>
      </c>
    </row>
    <row r="9" spans="1:7" ht="19.5" customHeight="1">
      <c r="A9" s="172"/>
      <c r="B9" s="138" t="s">
        <v>131</v>
      </c>
      <c r="C9" s="87"/>
      <c r="D9" s="88" t="s">
        <v>132</v>
      </c>
      <c r="E9" s="279">
        <f>SUM(E10:E12)</f>
        <v>11088250</v>
      </c>
      <c r="F9" s="279">
        <f>SUM(F10:F12)</f>
        <v>0</v>
      </c>
      <c r="G9" s="279">
        <f>SUM(G10:G12)</f>
        <v>11088250</v>
      </c>
    </row>
    <row r="10" spans="1:7" ht="19.5" customHeight="1">
      <c r="A10" s="90"/>
      <c r="B10" s="316"/>
      <c r="C10" s="100">
        <v>6208</v>
      </c>
      <c r="D10" s="224" t="s">
        <v>390</v>
      </c>
      <c r="E10" s="304">
        <v>10166250</v>
      </c>
      <c r="F10" s="304"/>
      <c r="G10" s="283">
        <v>10166250</v>
      </c>
    </row>
    <row r="11" spans="1:7" ht="29.25" customHeight="1">
      <c r="A11" s="90"/>
      <c r="B11" s="316"/>
      <c r="C11" s="100">
        <v>6290</v>
      </c>
      <c r="D11" s="218" t="s">
        <v>411</v>
      </c>
      <c r="E11" s="304">
        <v>722000</v>
      </c>
      <c r="F11" s="304"/>
      <c r="G11" s="283">
        <v>722000</v>
      </c>
    </row>
    <row r="12" spans="1:7" ht="40.5" customHeight="1">
      <c r="A12" s="90"/>
      <c r="B12" s="167"/>
      <c r="C12" s="95" t="s">
        <v>140</v>
      </c>
      <c r="D12" s="318" t="s">
        <v>141</v>
      </c>
      <c r="E12" s="320">
        <v>200000</v>
      </c>
      <c r="F12" s="320"/>
      <c r="G12" s="284">
        <v>200000</v>
      </c>
    </row>
    <row r="13" spans="1:7" ht="29.25" customHeight="1">
      <c r="A13" s="90"/>
      <c r="B13" s="251" t="s">
        <v>135</v>
      </c>
      <c r="C13" s="178"/>
      <c r="D13" s="152" t="s">
        <v>136</v>
      </c>
      <c r="E13" s="282">
        <f>SUM(E14)</f>
        <v>2000</v>
      </c>
      <c r="F13" s="282">
        <f>SUM(F14)</f>
        <v>2000</v>
      </c>
      <c r="G13" s="282"/>
    </row>
    <row r="14" spans="1:7" ht="54.75" customHeight="1">
      <c r="A14" s="90"/>
      <c r="B14" s="225"/>
      <c r="C14" s="94" t="s">
        <v>137</v>
      </c>
      <c r="D14" s="278" t="s">
        <v>138</v>
      </c>
      <c r="E14" s="281">
        <v>2000</v>
      </c>
      <c r="F14" s="281">
        <v>2000</v>
      </c>
      <c r="G14" s="281"/>
    </row>
    <row r="15" spans="1:7" ht="19.5" customHeight="1">
      <c r="A15" s="138" t="s">
        <v>142</v>
      </c>
      <c r="B15" s="88"/>
      <c r="C15" s="138"/>
      <c r="D15" s="92" t="s">
        <v>143</v>
      </c>
      <c r="E15" s="279">
        <f>SUM(E16)</f>
        <v>239210</v>
      </c>
      <c r="F15" s="279">
        <f>SUM(F16)</f>
        <v>39210</v>
      </c>
      <c r="G15" s="279">
        <f>SUM(G16)</f>
        <v>200000</v>
      </c>
    </row>
    <row r="16" spans="1:7" ht="19.5" customHeight="1">
      <c r="A16" s="172"/>
      <c r="B16" s="82" t="s">
        <v>144</v>
      </c>
      <c r="C16" s="82"/>
      <c r="D16" s="92" t="s">
        <v>145</v>
      </c>
      <c r="E16" s="279">
        <f>SUM(E17:E20)</f>
        <v>239210</v>
      </c>
      <c r="F16" s="279">
        <f>SUM(F17:F20)</f>
        <v>39210</v>
      </c>
      <c r="G16" s="279">
        <f>SUM(G17:G20)</f>
        <v>200000</v>
      </c>
    </row>
    <row r="17" spans="1:7" ht="26.25" customHeight="1">
      <c r="A17" s="90"/>
      <c r="B17" s="85"/>
      <c r="C17" s="94" t="s">
        <v>146</v>
      </c>
      <c r="D17" s="216" t="s">
        <v>147</v>
      </c>
      <c r="E17" s="281">
        <v>380</v>
      </c>
      <c r="F17" s="281">
        <v>380</v>
      </c>
      <c r="G17" s="283"/>
    </row>
    <row r="18" spans="1:7" ht="19.5" customHeight="1">
      <c r="A18" s="90"/>
      <c r="B18" s="85"/>
      <c r="C18" s="126" t="s">
        <v>133</v>
      </c>
      <c r="D18" s="216" t="s">
        <v>134</v>
      </c>
      <c r="E18" s="283">
        <v>100</v>
      </c>
      <c r="F18" s="283">
        <v>100</v>
      </c>
      <c r="G18" s="283"/>
    </row>
    <row r="19" spans="1:7" ht="50.25" customHeight="1">
      <c r="A19" s="90"/>
      <c r="B19" s="85"/>
      <c r="C19" s="126" t="s">
        <v>137</v>
      </c>
      <c r="D19" s="216" t="s">
        <v>138</v>
      </c>
      <c r="E19" s="283">
        <v>38730</v>
      </c>
      <c r="F19" s="283">
        <v>38730</v>
      </c>
      <c r="G19" s="283"/>
    </row>
    <row r="20" spans="1:7" ht="30.75" customHeight="1">
      <c r="A20" s="90"/>
      <c r="B20" s="85"/>
      <c r="C20" s="126" t="s">
        <v>386</v>
      </c>
      <c r="D20" s="216" t="s">
        <v>387</v>
      </c>
      <c r="E20" s="283">
        <v>200000</v>
      </c>
      <c r="F20" s="283"/>
      <c r="G20" s="283">
        <v>200000</v>
      </c>
    </row>
    <row r="21" spans="1:7" ht="24.75" customHeight="1">
      <c r="A21" s="96">
        <v>750</v>
      </c>
      <c r="B21" s="110"/>
      <c r="C21" s="111"/>
      <c r="D21" s="112" t="s">
        <v>148</v>
      </c>
      <c r="E21" s="279">
        <f>SUM(E22,E25)</f>
        <v>57614</v>
      </c>
      <c r="F21" s="279">
        <f>SUM(F22,F25)</f>
        <v>57614</v>
      </c>
      <c r="G21" s="280"/>
    </row>
    <row r="22" spans="1:7" ht="24.75" customHeight="1">
      <c r="A22" s="104"/>
      <c r="B22" s="212">
        <v>75011</v>
      </c>
      <c r="C22" s="102"/>
      <c r="D22" s="322" t="s">
        <v>149</v>
      </c>
      <c r="E22" s="288">
        <f>SUM(E23:E24)</f>
        <v>53614</v>
      </c>
      <c r="F22" s="288">
        <f>SUM(F23:F24)</f>
        <v>53614</v>
      </c>
      <c r="G22" s="283"/>
    </row>
    <row r="23" spans="1:7" ht="24.75" customHeight="1">
      <c r="A23" s="100"/>
      <c r="B23" s="103"/>
      <c r="C23" s="103">
        <v>2010</v>
      </c>
      <c r="D23" s="323" t="s">
        <v>150</v>
      </c>
      <c r="E23" s="319">
        <v>53464</v>
      </c>
      <c r="F23" s="319">
        <v>53464</v>
      </c>
      <c r="G23" s="281"/>
    </row>
    <row r="24" spans="1:7" ht="24.75" customHeight="1">
      <c r="A24" s="100"/>
      <c r="B24" s="105"/>
      <c r="C24" s="105">
        <v>2360</v>
      </c>
      <c r="D24" s="324" t="s">
        <v>151</v>
      </c>
      <c r="E24" s="320">
        <v>150</v>
      </c>
      <c r="F24" s="320">
        <v>150</v>
      </c>
      <c r="G24" s="284"/>
    </row>
    <row r="25" spans="1:7" ht="24.75" customHeight="1">
      <c r="A25" s="108"/>
      <c r="B25" s="204">
        <v>75095</v>
      </c>
      <c r="C25" s="149"/>
      <c r="D25" s="177" t="s">
        <v>136</v>
      </c>
      <c r="E25" s="285">
        <f>SUM(E26:E27)</f>
        <v>4000</v>
      </c>
      <c r="F25" s="285">
        <f>SUM(F26:F27)</f>
        <v>4000</v>
      </c>
      <c r="G25" s="284"/>
    </row>
    <row r="26" spans="1:7" ht="48.75" customHeight="1">
      <c r="A26" s="108"/>
      <c r="B26" s="104"/>
      <c r="C26" s="174" t="s">
        <v>137</v>
      </c>
      <c r="D26" s="115" t="s">
        <v>138</v>
      </c>
      <c r="E26" s="286">
        <v>1000</v>
      </c>
      <c r="F26" s="286">
        <v>1000</v>
      </c>
      <c r="G26" s="283"/>
    </row>
    <row r="27" spans="1:7" ht="19.5" customHeight="1">
      <c r="A27" s="156"/>
      <c r="B27" s="178"/>
      <c r="C27" s="123" t="s">
        <v>152</v>
      </c>
      <c r="D27" s="151" t="s">
        <v>153</v>
      </c>
      <c r="E27" s="287">
        <v>3000</v>
      </c>
      <c r="F27" s="287">
        <v>3000</v>
      </c>
      <c r="G27" s="283"/>
    </row>
    <row r="28" spans="1:7" ht="39" customHeight="1">
      <c r="A28" s="133">
        <v>751</v>
      </c>
      <c r="B28" s="97"/>
      <c r="C28" s="98"/>
      <c r="D28" s="99" t="s">
        <v>154</v>
      </c>
      <c r="E28" s="282">
        <f>SUM(E29)</f>
        <v>1100</v>
      </c>
      <c r="F28" s="282">
        <f>SUM(F29)</f>
        <v>1100</v>
      </c>
      <c r="G28" s="280"/>
    </row>
    <row r="29" spans="1:7" ht="24" customHeight="1">
      <c r="A29" s="113"/>
      <c r="B29" s="110">
        <v>75101</v>
      </c>
      <c r="C29" s="111"/>
      <c r="D29" s="112" t="s">
        <v>155</v>
      </c>
      <c r="E29" s="279">
        <f>SUM(E30)</f>
        <v>1100</v>
      </c>
      <c r="F29" s="279">
        <f>SUM(F30)</f>
        <v>1100</v>
      </c>
      <c r="G29" s="283"/>
    </row>
    <row r="30" spans="1:7" ht="27" customHeight="1">
      <c r="A30" s="113"/>
      <c r="B30" s="104"/>
      <c r="C30" s="114">
        <v>2010</v>
      </c>
      <c r="D30" s="115" t="s">
        <v>150</v>
      </c>
      <c r="E30" s="280">
        <v>1100</v>
      </c>
      <c r="F30" s="280">
        <v>1100</v>
      </c>
      <c r="G30" s="280"/>
    </row>
    <row r="31" spans="1:7" ht="25.5" customHeight="1">
      <c r="A31" s="195">
        <v>754</v>
      </c>
      <c r="B31" s="101"/>
      <c r="C31" s="102"/>
      <c r="D31" s="205" t="s">
        <v>156</v>
      </c>
      <c r="E31" s="288">
        <f>SUM(E32)</f>
        <v>400</v>
      </c>
      <c r="F31" s="288">
        <f>SUM(F32)</f>
        <v>400</v>
      </c>
      <c r="G31" s="283"/>
    </row>
    <row r="32" spans="1:7" ht="19.5" customHeight="1">
      <c r="A32" s="103"/>
      <c r="B32" s="110">
        <v>75414</v>
      </c>
      <c r="C32" s="111"/>
      <c r="D32" s="116" t="s">
        <v>157</v>
      </c>
      <c r="E32" s="289">
        <f>SUM(E33)</f>
        <v>400</v>
      </c>
      <c r="F32" s="289">
        <f>SUM(F33)</f>
        <v>400</v>
      </c>
      <c r="G32" s="280"/>
    </row>
    <row r="33" spans="1:7" ht="24.75" customHeight="1">
      <c r="A33" s="105"/>
      <c r="B33" s="106"/>
      <c r="C33" s="117">
        <v>2010</v>
      </c>
      <c r="D33" s="118" t="s">
        <v>150</v>
      </c>
      <c r="E33" s="287">
        <v>400</v>
      </c>
      <c r="F33" s="287">
        <v>400</v>
      </c>
      <c r="G33" s="283"/>
    </row>
    <row r="34" spans="1:7" ht="50.25" customHeight="1">
      <c r="A34" s="120">
        <v>756</v>
      </c>
      <c r="B34" s="97"/>
      <c r="C34" s="98"/>
      <c r="D34" s="99" t="s">
        <v>158</v>
      </c>
      <c r="E34" s="282">
        <f>SUM(E35,E38,E45,E54,E60,E63)</f>
        <v>2558632</v>
      </c>
      <c r="F34" s="282">
        <f>SUM(F35,F38,F45,F54,F60,F63)</f>
        <v>2558632</v>
      </c>
      <c r="G34" s="280"/>
    </row>
    <row r="35" spans="1:7" ht="24.75" customHeight="1">
      <c r="A35" s="101"/>
      <c r="B35" s="192">
        <v>75601</v>
      </c>
      <c r="C35" s="121"/>
      <c r="D35" s="112" t="s">
        <v>159</v>
      </c>
      <c r="E35" s="285">
        <f>SUM(E36:E37)</f>
        <v>15100</v>
      </c>
      <c r="F35" s="285">
        <f>SUM(F36:F37)</f>
        <v>15100</v>
      </c>
      <c r="G35" s="280"/>
    </row>
    <row r="36" spans="1:7" ht="24.75" customHeight="1">
      <c r="A36" s="108"/>
      <c r="B36" s="119"/>
      <c r="C36" s="84" t="s">
        <v>160</v>
      </c>
      <c r="D36" s="109" t="s">
        <v>161</v>
      </c>
      <c r="E36" s="281">
        <v>15000</v>
      </c>
      <c r="F36" s="281">
        <v>15000</v>
      </c>
      <c r="G36" s="283"/>
    </row>
    <row r="37" spans="1:7" ht="24.75" customHeight="1">
      <c r="A37" s="108"/>
      <c r="B37" s="122"/>
      <c r="C37" s="123" t="s">
        <v>162</v>
      </c>
      <c r="D37" s="118" t="s">
        <v>163</v>
      </c>
      <c r="E37" s="284">
        <v>100</v>
      </c>
      <c r="F37" s="284">
        <v>100</v>
      </c>
      <c r="G37" s="284"/>
    </row>
    <row r="38" spans="1:7" ht="39" customHeight="1">
      <c r="A38" s="108"/>
      <c r="B38" s="192">
        <v>75615</v>
      </c>
      <c r="C38" s="111"/>
      <c r="D38" s="112" t="s">
        <v>164</v>
      </c>
      <c r="E38" s="285">
        <f>SUM(E39:E44)</f>
        <v>474069</v>
      </c>
      <c r="F38" s="285">
        <f>SUM(F39:F44)</f>
        <v>474069</v>
      </c>
      <c r="G38" s="284"/>
    </row>
    <row r="39" spans="1:7" ht="19.5" customHeight="1">
      <c r="A39" s="108"/>
      <c r="B39" s="290"/>
      <c r="C39" s="93" t="s">
        <v>165</v>
      </c>
      <c r="D39" s="124" t="s">
        <v>166</v>
      </c>
      <c r="E39" s="281">
        <v>299966</v>
      </c>
      <c r="F39" s="281">
        <v>299966</v>
      </c>
      <c r="G39" s="283"/>
    </row>
    <row r="40" spans="1:7" ht="19.5" customHeight="1">
      <c r="A40" s="108"/>
      <c r="B40" s="119"/>
      <c r="C40" s="84" t="s">
        <v>167</v>
      </c>
      <c r="D40" s="124" t="s">
        <v>168</v>
      </c>
      <c r="E40" s="283">
        <v>8421</v>
      </c>
      <c r="F40" s="283">
        <v>8421</v>
      </c>
      <c r="G40" s="283"/>
    </row>
    <row r="41" spans="1:7" ht="19.5" customHeight="1">
      <c r="A41" s="108"/>
      <c r="B41" s="290"/>
      <c r="C41" s="93" t="s">
        <v>169</v>
      </c>
      <c r="D41" s="124" t="s">
        <v>170</v>
      </c>
      <c r="E41" s="283">
        <v>22668</v>
      </c>
      <c r="F41" s="283">
        <v>22668</v>
      </c>
      <c r="G41" s="283"/>
    </row>
    <row r="42" spans="1:7" ht="21" customHeight="1">
      <c r="A42" s="108"/>
      <c r="B42" s="119"/>
      <c r="C42" s="84" t="s">
        <v>171</v>
      </c>
      <c r="D42" s="124" t="s">
        <v>172</v>
      </c>
      <c r="E42" s="283">
        <v>140514</v>
      </c>
      <c r="F42" s="283">
        <v>140514</v>
      </c>
      <c r="G42" s="283"/>
    </row>
    <row r="43" spans="1:7" ht="19.5" customHeight="1">
      <c r="A43" s="108"/>
      <c r="B43" s="290"/>
      <c r="C43" s="93" t="s">
        <v>174</v>
      </c>
      <c r="D43" s="124" t="s">
        <v>175</v>
      </c>
      <c r="E43" s="283">
        <v>500</v>
      </c>
      <c r="F43" s="283">
        <v>500</v>
      </c>
      <c r="G43" s="283"/>
    </row>
    <row r="44" spans="1:7" ht="19.5" customHeight="1">
      <c r="A44" s="108"/>
      <c r="B44" s="122"/>
      <c r="C44" s="123" t="s">
        <v>162</v>
      </c>
      <c r="D44" s="118" t="s">
        <v>163</v>
      </c>
      <c r="E44" s="284">
        <v>2000</v>
      </c>
      <c r="F44" s="284">
        <v>2000</v>
      </c>
      <c r="G44" s="284"/>
    </row>
    <row r="45" spans="1:7" ht="36.75" customHeight="1">
      <c r="A45" s="108"/>
      <c r="B45" s="192">
        <v>75616</v>
      </c>
      <c r="C45" s="111"/>
      <c r="D45" s="112" t="s">
        <v>176</v>
      </c>
      <c r="E45" s="279">
        <f>SUM(E46:E53)</f>
        <v>730236</v>
      </c>
      <c r="F45" s="279">
        <f>SUM(F46:F53)</f>
        <v>730236</v>
      </c>
      <c r="G45" s="280"/>
    </row>
    <row r="46" spans="1:7" ht="19.5" customHeight="1">
      <c r="A46" s="108"/>
      <c r="B46" s="290"/>
      <c r="C46" s="93" t="s">
        <v>165</v>
      </c>
      <c r="D46" s="124" t="s">
        <v>166</v>
      </c>
      <c r="E46" s="283">
        <v>345692</v>
      </c>
      <c r="F46" s="283">
        <v>345692</v>
      </c>
      <c r="G46" s="283"/>
    </row>
    <row r="47" spans="1:7" ht="19.5" customHeight="1">
      <c r="A47" s="108"/>
      <c r="B47" s="290"/>
      <c r="C47" s="93" t="s">
        <v>167</v>
      </c>
      <c r="D47" s="124" t="s">
        <v>168</v>
      </c>
      <c r="E47" s="283">
        <v>191119</v>
      </c>
      <c r="F47" s="283">
        <v>191119</v>
      </c>
      <c r="G47" s="283"/>
    </row>
    <row r="48" spans="1:7" ht="19.5" customHeight="1">
      <c r="A48" s="108"/>
      <c r="B48" s="290"/>
      <c r="C48" s="93" t="s">
        <v>169</v>
      </c>
      <c r="D48" s="124" t="s">
        <v>170</v>
      </c>
      <c r="E48" s="283">
        <v>38130</v>
      </c>
      <c r="F48" s="283">
        <v>38130</v>
      </c>
      <c r="G48" s="283"/>
    </row>
    <row r="49" spans="1:7" ht="19.5" customHeight="1">
      <c r="A49" s="108"/>
      <c r="B49" s="290"/>
      <c r="C49" s="126" t="s">
        <v>171</v>
      </c>
      <c r="D49" s="217" t="s">
        <v>172</v>
      </c>
      <c r="E49" s="283">
        <v>34795</v>
      </c>
      <c r="F49" s="283">
        <v>34795</v>
      </c>
      <c r="G49" s="283"/>
    </row>
    <row r="50" spans="1:7" ht="19.5" customHeight="1">
      <c r="A50" s="108"/>
      <c r="B50" s="290"/>
      <c r="C50" s="126" t="s">
        <v>177</v>
      </c>
      <c r="D50" s="124" t="s">
        <v>178</v>
      </c>
      <c r="E50" s="283">
        <v>15000</v>
      </c>
      <c r="F50" s="283">
        <v>15000</v>
      </c>
      <c r="G50" s="283"/>
    </row>
    <row r="51" spans="1:7" ht="19.5" customHeight="1">
      <c r="A51" s="108"/>
      <c r="B51" s="290"/>
      <c r="C51" s="126" t="s">
        <v>179</v>
      </c>
      <c r="D51" s="124" t="s">
        <v>180</v>
      </c>
      <c r="E51" s="283">
        <v>3500</v>
      </c>
      <c r="F51" s="283">
        <v>3500</v>
      </c>
      <c r="G51" s="283"/>
    </row>
    <row r="52" spans="1:7" ht="19.5" customHeight="1">
      <c r="A52" s="108"/>
      <c r="B52" s="290"/>
      <c r="C52" s="93" t="s">
        <v>174</v>
      </c>
      <c r="D52" s="124" t="s">
        <v>175</v>
      </c>
      <c r="E52" s="283">
        <v>100000</v>
      </c>
      <c r="F52" s="283">
        <v>100000</v>
      </c>
      <c r="G52" s="283"/>
    </row>
    <row r="53" spans="1:7" ht="19.5" customHeight="1">
      <c r="A53" s="108"/>
      <c r="B53" s="122"/>
      <c r="C53" s="123" t="s">
        <v>162</v>
      </c>
      <c r="D53" s="118" t="s">
        <v>163</v>
      </c>
      <c r="E53" s="284">
        <v>2000</v>
      </c>
      <c r="F53" s="284">
        <v>2000</v>
      </c>
      <c r="G53" s="283"/>
    </row>
    <row r="54" spans="1:7" ht="24" customHeight="1">
      <c r="A54" s="108"/>
      <c r="B54" s="136">
        <v>75618</v>
      </c>
      <c r="C54" s="98"/>
      <c r="D54" s="99" t="s">
        <v>181</v>
      </c>
      <c r="E54" s="285">
        <f>SUM(E55:E59)</f>
        <v>55990</v>
      </c>
      <c r="F54" s="285">
        <f>SUM(F55:F59)</f>
        <v>55990</v>
      </c>
      <c r="G54" s="280"/>
    </row>
    <row r="55" spans="1:7" ht="19.5" customHeight="1">
      <c r="A55" s="108"/>
      <c r="B55" s="204"/>
      <c r="C55" s="93" t="s">
        <v>182</v>
      </c>
      <c r="D55" s="124" t="s">
        <v>183</v>
      </c>
      <c r="E55" s="281">
        <v>18000</v>
      </c>
      <c r="F55" s="281">
        <v>18000</v>
      </c>
      <c r="G55" s="283"/>
    </row>
    <row r="56" spans="1:7" ht="19.5" customHeight="1">
      <c r="A56" s="108"/>
      <c r="B56" s="204"/>
      <c r="C56" s="93" t="s">
        <v>184</v>
      </c>
      <c r="D56" s="109" t="s">
        <v>185</v>
      </c>
      <c r="E56" s="283">
        <v>30590</v>
      </c>
      <c r="F56" s="283">
        <v>30590</v>
      </c>
      <c r="G56" s="283"/>
    </row>
    <row r="57" spans="1:7" ht="24.75" customHeight="1">
      <c r="A57" s="108"/>
      <c r="B57" s="204"/>
      <c r="C57" s="93" t="s">
        <v>186</v>
      </c>
      <c r="D57" s="127" t="s">
        <v>187</v>
      </c>
      <c r="E57" s="283">
        <v>5900</v>
      </c>
      <c r="F57" s="283">
        <v>5900</v>
      </c>
      <c r="G57" s="283"/>
    </row>
    <row r="58" spans="1:7" ht="19.5" customHeight="1">
      <c r="A58" s="108"/>
      <c r="B58" s="204"/>
      <c r="C58" s="93" t="s">
        <v>133</v>
      </c>
      <c r="D58" s="109" t="s">
        <v>173</v>
      </c>
      <c r="E58" s="283">
        <v>1000</v>
      </c>
      <c r="F58" s="283">
        <v>1000</v>
      </c>
      <c r="G58" s="283"/>
    </row>
    <row r="59" spans="1:7" ht="19.5" customHeight="1">
      <c r="A59" s="108"/>
      <c r="B59" s="204"/>
      <c r="C59" s="128" t="s">
        <v>162</v>
      </c>
      <c r="D59" s="118" t="s">
        <v>163</v>
      </c>
      <c r="E59" s="284">
        <v>500</v>
      </c>
      <c r="F59" s="284">
        <v>500</v>
      </c>
      <c r="G59" s="283"/>
    </row>
    <row r="60" spans="1:7" ht="19.5" customHeight="1">
      <c r="A60" s="125"/>
      <c r="B60" s="192">
        <v>75621</v>
      </c>
      <c r="C60" s="111"/>
      <c r="D60" s="112" t="s">
        <v>188</v>
      </c>
      <c r="E60" s="279">
        <f>SUM(E61:E62)</f>
        <v>1281237</v>
      </c>
      <c r="F60" s="279">
        <f>SUM(F61:F62)</f>
        <v>1281237</v>
      </c>
      <c r="G60" s="280"/>
    </row>
    <row r="61" spans="1:7" ht="19.5" customHeight="1">
      <c r="A61" s="108"/>
      <c r="B61" s="290"/>
      <c r="C61" s="93" t="s">
        <v>189</v>
      </c>
      <c r="D61" s="124" t="s">
        <v>190</v>
      </c>
      <c r="E61" s="281">
        <f>1311597-61760</f>
        <v>1249837</v>
      </c>
      <c r="F61" s="281">
        <f>1311597-61760</f>
        <v>1249837</v>
      </c>
      <c r="G61" s="283"/>
    </row>
    <row r="62" spans="1:7" ht="19.5" customHeight="1">
      <c r="A62" s="108"/>
      <c r="B62" s="122"/>
      <c r="C62" s="123" t="s">
        <v>191</v>
      </c>
      <c r="D62" s="129" t="s">
        <v>192</v>
      </c>
      <c r="E62" s="284">
        <f>30000+1400</f>
        <v>31400</v>
      </c>
      <c r="F62" s="284">
        <f>30000+1400</f>
        <v>31400</v>
      </c>
      <c r="G62" s="283"/>
    </row>
    <row r="63" spans="1:7" ht="24.75" customHeight="1">
      <c r="A63" s="108"/>
      <c r="B63" s="192">
        <v>75647</v>
      </c>
      <c r="C63" s="111"/>
      <c r="D63" s="112" t="s">
        <v>193</v>
      </c>
      <c r="E63" s="279">
        <f>SUM(E64)</f>
        <v>2000</v>
      </c>
      <c r="F63" s="279">
        <f>SUM(F64)</f>
        <v>2000</v>
      </c>
      <c r="G63" s="280"/>
    </row>
    <row r="64" spans="1:7" ht="19.5" customHeight="1">
      <c r="A64" s="106"/>
      <c r="B64" s="122"/>
      <c r="C64" s="95" t="s">
        <v>133</v>
      </c>
      <c r="D64" s="118" t="s">
        <v>173</v>
      </c>
      <c r="E64" s="284">
        <v>2000</v>
      </c>
      <c r="F64" s="284">
        <v>2000</v>
      </c>
      <c r="G64" s="283"/>
    </row>
    <row r="65" spans="1:7" ht="19.5" customHeight="1">
      <c r="A65" s="133">
        <v>758</v>
      </c>
      <c r="B65" s="110"/>
      <c r="C65" s="111"/>
      <c r="D65" s="116" t="s">
        <v>194</v>
      </c>
      <c r="E65" s="285">
        <f>SUM(E66,E68,E70)</f>
        <v>3738088</v>
      </c>
      <c r="F65" s="285">
        <f>SUM(F66,F68,F70)</f>
        <v>3738088</v>
      </c>
      <c r="G65" s="280"/>
    </row>
    <row r="66" spans="1:7" ht="24" customHeight="1">
      <c r="A66" s="100"/>
      <c r="B66" s="110">
        <v>75801</v>
      </c>
      <c r="C66" s="111"/>
      <c r="D66" s="112" t="s">
        <v>195</v>
      </c>
      <c r="E66" s="279">
        <f>SUM(E67)</f>
        <v>2577411</v>
      </c>
      <c r="F66" s="279">
        <f>SUM(F67)</f>
        <v>2577411</v>
      </c>
      <c r="G66" s="283"/>
    </row>
    <row r="67" spans="1:7" ht="19.5" customHeight="1">
      <c r="A67" s="100"/>
      <c r="B67" s="106"/>
      <c r="C67" s="117">
        <v>2920</v>
      </c>
      <c r="D67" s="129" t="s">
        <v>196</v>
      </c>
      <c r="E67" s="283">
        <v>2577411</v>
      </c>
      <c r="F67" s="283">
        <v>2577411</v>
      </c>
      <c r="G67" s="280"/>
    </row>
    <row r="68" spans="1:7" ht="19.5" customHeight="1">
      <c r="A68" s="100"/>
      <c r="B68" s="97">
        <v>75807</v>
      </c>
      <c r="C68" s="98"/>
      <c r="D68" s="99" t="s">
        <v>197</v>
      </c>
      <c r="E68" s="279">
        <f>SUM(E69)</f>
        <v>1157677</v>
      </c>
      <c r="F68" s="279">
        <f>SUM(F69)</f>
        <v>1157677</v>
      </c>
      <c r="G68" s="283"/>
    </row>
    <row r="69" spans="1:7" ht="19.5" customHeight="1">
      <c r="A69" s="100"/>
      <c r="B69" s="130"/>
      <c r="C69" s="131">
        <v>2920</v>
      </c>
      <c r="D69" s="132" t="s">
        <v>196</v>
      </c>
      <c r="E69" s="283">
        <v>1157677</v>
      </c>
      <c r="F69" s="283">
        <v>1157677</v>
      </c>
      <c r="G69" s="280"/>
    </row>
    <row r="70" spans="1:7" ht="19.5" customHeight="1">
      <c r="A70" s="100"/>
      <c r="B70" s="133">
        <v>75814</v>
      </c>
      <c r="C70" s="133"/>
      <c r="D70" s="107" t="s">
        <v>198</v>
      </c>
      <c r="E70" s="279">
        <f>SUM(E71)</f>
        <v>3000</v>
      </c>
      <c r="F70" s="279">
        <f>SUM(F71)</f>
        <v>3000</v>
      </c>
      <c r="G70" s="283"/>
    </row>
    <row r="71" spans="1:7" ht="19.5" customHeight="1">
      <c r="A71" s="100"/>
      <c r="B71" s="106"/>
      <c r="C71" s="123" t="s">
        <v>199</v>
      </c>
      <c r="D71" s="118" t="s">
        <v>200</v>
      </c>
      <c r="E71" s="280">
        <v>3000</v>
      </c>
      <c r="F71" s="280">
        <v>3000</v>
      </c>
      <c r="G71" s="280"/>
    </row>
    <row r="72" spans="1:7" ht="19.5" customHeight="1">
      <c r="A72" s="110">
        <v>801</v>
      </c>
      <c r="B72" s="97"/>
      <c r="C72" s="135"/>
      <c r="D72" s="99" t="s">
        <v>394</v>
      </c>
      <c r="E72" s="279">
        <f>SUM(E73)</f>
        <v>25000</v>
      </c>
      <c r="F72" s="279">
        <f>SUM(F73)</f>
        <v>25000</v>
      </c>
      <c r="G72" s="279"/>
    </row>
    <row r="73" spans="1:7" ht="19.5" customHeight="1">
      <c r="A73" s="120"/>
      <c r="B73" s="97">
        <v>80101</v>
      </c>
      <c r="C73" s="135"/>
      <c r="D73" s="99" t="s">
        <v>248</v>
      </c>
      <c r="E73" s="279">
        <f>SUM(E74)</f>
        <v>25000</v>
      </c>
      <c r="F73" s="279">
        <f>SUM(F74)</f>
        <v>25000</v>
      </c>
      <c r="G73" s="279"/>
    </row>
    <row r="74" spans="1:7" ht="42" customHeight="1">
      <c r="A74" s="100"/>
      <c r="B74" s="106"/>
      <c r="C74" s="123" t="s">
        <v>392</v>
      </c>
      <c r="D74" s="118" t="s">
        <v>393</v>
      </c>
      <c r="E74" s="280">
        <v>25000</v>
      </c>
      <c r="F74" s="280">
        <v>25000</v>
      </c>
      <c r="G74" s="280"/>
    </row>
    <row r="75" spans="1:7" ht="19.5" customHeight="1">
      <c r="A75" s="110">
        <v>852</v>
      </c>
      <c r="B75" s="110"/>
      <c r="C75" s="111"/>
      <c r="D75" s="116" t="s">
        <v>201</v>
      </c>
      <c r="E75" s="279">
        <f>SUM(E76,E78,E80,E83,E85)</f>
        <v>1248200</v>
      </c>
      <c r="F75" s="279">
        <f>SUM(F76,F78,F80,F83,F85)</f>
        <v>1248200</v>
      </c>
      <c r="G75" s="280"/>
    </row>
    <row r="76" spans="1:7" ht="24.75" customHeight="1">
      <c r="A76" s="120"/>
      <c r="B76" s="110">
        <v>85212</v>
      </c>
      <c r="C76" s="111"/>
      <c r="D76" s="99" t="s">
        <v>202</v>
      </c>
      <c r="E76" s="279">
        <f>SUM(E77)</f>
        <v>970000</v>
      </c>
      <c r="F76" s="279">
        <f>SUM(F77)</f>
        <v>970000</v>
      </c>
      <c r="G76" s="280"/>
    </row>
    <row r="77" spans="1:7" ht="27.75" customHeight="1">
      <c r="A77" s="120"/>
      <c r="B77" s="110"/>
      <c r="C77" s="117">
        <v>2010</v>
      </c>
      <c r="D77" s="118" t="s">
        <v>150</v>
      </c>
      <c r="E77" s="283">
        <v>970000</v>
      </c>
      <c r="F77" s="283">
        <v>970000</v>
      </c>
      <c r="G77" s="283"/>
    </row>
    <row r="78" spans="1:7" ht="35.25" customHeight="1">
      <c r="A78" s="120"/>
      <c r="B78" s="110">
        <v>85213</v>
      </c>
      <c r="C78" s="111"/>
      <c r="D78" s="99" t="s">
        <v>203</v>
      </c>
      <c r="E78" s="279">
        <f>SUM(E79)</f>
        <v>4400</v>
      </c>
      <c r="F78" s="279">
        <f>SUM(F79)</f>
        <v>4400</v>
      </c>
      <c r="G78" s="280"/>
    </row>
    <row r="79" spans="1:7" ht="28.5" customHeight="1">
      <c r="A79" s="100"/>
      <c r="B79" s="130"/>
      <c r="C79" s="117">
        <v>2010</v>
      </c>
      <c r="D79" s="118" t="s">
        <v>150</v>
      </c>
      <c r="E79" s="283">
        <v>4400</v>
      </c>
      <c r="F79" s="283">
        <v>4400</v>
      </c>
      <c r="G79" s="283"/>
    </row>
    <row r="80" spans="1:7" ht="25.5" customHeight="1">
      <c r="A80" s="120"/>
      <c r="B80" s="101">
        <v>85214</v>
      </c>
      <c r="C80" s="102"/>
      <c r="D80" s="205" t="s">
        <v>204</v>
      </c>
      <c r="E80" s="288">
        <f>SUM(E81:E82)</f>
        <v>56600</v>
      </c>
      <c r="F80" s="288">
        <f>SUM(F81:F82)</f>
        <v>56600</v>
      </c>
      <c r="G80" s="281"/>
    </row>
    <row r="81" spans="1:7" ht="25.5" customHeight="1">
      <c r="A81" s="100"/>
      <c r="B81" s="103"/>
      <c r="C81" s="103">
        <v>2010</v>
      </c>
      <c r="D81" s="323" t="s">
        <v>150</v>
      </c>
      <c r="E81" s="319">
        <v>49000</v>
      </c>
      <c r="F81" s="319">
        <v>49000</v>
      </c>
      <c r="G81" s="281"/>
    </row>
    <row r="82" spans="1:7" ht="24" customHeight="1">
      <c r="A82" s="100"/>
      <c r="B82" s="105"/>
      <c r="C82" s="105">
        <v>2030</v>
      </c>
      <c r="D82" s="324" t="s">
        <v>205</v>
      </c>
      <c r="E82" s="320">
        <v>7600</v>
      </c>
      <c r="F82" s="320">
        <v>7600</v>
      </c>
      <c r="G82" s="284"/>
    </row>
    <row r="83" spans="1:7" ht="19.5" customHeight="1">
      <c r="A83" s="125"/>
      <c r="B83" s="97">
        <v>85219</v>
      </c>
      <c r="C83" s="98"/>
      <c r="D83" s="107" t="s">
        <v>206</v>
      </c>
      <c r="E83" s="282">
        <f>SUM(E84)</f>
        <v>67000</v>
      </c>
      <c r="F83" s="282">
        <f>SUM(F84)</f>
        <v>67000</v>
      </c>
      <c r="G83" s="283"/>
    </row>
    <row r="84" spans="1:7" ht="24" customHeight="1">
      <c r="A84" s="108"/>
      <c r="B84" s="134"/>
      <c r="C84" s="117">
        <v>2030</v>
      </c>
      <c r="D84" s="118" t="s">
        <v>205</v>
      </c>
      <c r="E84" s="283">
        <v>67000</v>
      </c>
      <c r="F84" s="283">
        <v>67000</v>
      </c>
      <c r="G84" s="280"/>
    </row>
    <row r="85" spans="1:7" ht="19.5" customHeight="1">
      <c r="A85" s="108"/>
      <c r="B85" s="101">
        <v>85295</v>
      </c>
      <c r="C85" s="119"/>
      <c r="D85" s="321" t="s">
        <v>136</v>
      </c>
      <c r="E85" s="279">
        <f>SUM(E86:E87)</f>
        <v>150200</v>
      </c>
      <c r="F85" s="279">
        <f>SUM(F86:F87)</f>
        <v>150200</v>
      </c>
      <c r="G85" s="283"/>
    </row>
    <row r="86" spans="1:7" ht="42" customHeight="1">
      <c r="A86" s="100"/>
      <c r="B86" s="195"/>
      <c r="C86" s="103">
        <v>2023</v>
      </c>
      <c r="D86" s="115" t="s">
        <v>389</v>
      </c>
      <c r="E86" s="309">
        <v>130200</v>
      </c>
      <c r="F86" s="304">
        <v>130200</v>
      </c>
      <c r="G86" s="281"/>
    </row>
    <row r="87" spans="1:7" ht="24" customHeight="1">
      <c r="A87" s="105"/>
      <c r="B87" s="105"/>
      <c r="C87" s="105">
        <v>2030</v>
      </c>
      <c r="D87" s="118" t="s">
        <v>205</v>
      </c>
      <c r="E87" s="309">
        <v>20000</v>
      </c>
      <c r="F87" s="304">
        <v>20000</v>
      </c>
      <c r="G87" s="284"/>
    </row>
    <row r="88" spans="1:7" ht="19.5" customHeight="1">
      <c r="A88" s="120">
        <v>926</v>
      </c>
      <c r="B88" s="97"/>
      <c r="C88" s="135"/>
      <c r="D88" s="107" t="s">
        <v>207</v>
      </c>
      <c r="E88" s="279">
        <f>SUM(E89)</f>
        <v>8000</v>
      </c>
      <c r="F88" s="279">
        <f>SUM(F89)</f>
        <v>8000</v>
      </c>
      <c r="G88" s="283"/>
    </row>
    <row r="89" spans="1:7" ht="19.5" customHeight="1">
      <c r="A89" s="101"/>
      <c r="B89" s="136">
        <v>92605</v>
      </c>
      <c r="C89" s="135"/>
      <c r="D89" s="107" t="s">
        <v>208</v>
      </c>
      <c r="E89" s="279">
        <f>SUM(E90)</f>
        <v>8000</v>
      </c>
      <c r="F89" s="279">
        <f>SUM(F90)</f>
        <v>8000</v>
      </c>
      <c r="G89" s="280"/>
    </row>
    <row r="90" spans="1:7" ht="50.25" customHeight="1">
      <c r="A90" s="106"/>
      <c r="B90" s="122"/>
      <c r="C90" s="123" t="s">
        <v>137</v>
      </c>
      <c r="D90" s="118" t="s">
        <v>138</v>
      </c>
      <c r="E90" s="284">
        <v>8000</v>
      </c>
      <c r="F90" s="284">
        <v>8000</v>
      </c>
      <c r="G90" s="280"/>
    </row>
    <row r="91" spans="1:7" s="69" customFormat="1" ht="19.5" customHeight="1">
      <c r="A91" s="384" t="s">
        <v>88</v>
      </c>
      <c r="B91" s="385"/>
      <c r="C91" s="385"/>
      <c r="D91" s="386"/>
      <c r="E91" s="279">
        <f>SUM(E8,E15,E21,E28,E31,E34,E65,E72,E75,E94,E88)</f>
        <v>18966494</v>
      </c>
      <c r="F91" s="279">
        <f>SUM(F8,F15,F21,F28,F31,F34,F65,F72,F75,F88)</f>
        <v>7678244</v>
      </c>
      <c r="G91" s="279">
        <f>SUM(G8,G15,G21,G28,G31,G34,G65,G72,G75,G88)</f>
        <v>11288250</v>
      </c>
    </row>
    <row r="92" spans="1:5" ht="12.75">
      <c r="A92" s="232"/>
      <c r="B92" s="6"/>
      <c r="C92" s="6"/>
      <c r="D92" s="6"/>
      <c r="E92" s="6"/>
    </row>
    <row r="93" spans="1:5" ht="12.75">
      <c r="A93" s="243"/>
      <c r="B93" s="6"/>
      <c r="C93" s="6"/>
      <c r="D93" s="5"/>
      <c r="E93" s="6"/>
    </row>
    <row r="94" spans="1:7" ht="12.75">
      <c r="A94" s="232"/>
      <c r="B94" s="244"/>
      <c r="C94" s="6"/>
      <c r="D94" s="5"/>
      <c r="E94" s="362" t="s">
        <v>421</v>
      </c>
      <c r="F94" s="357"/>
      <c r="G94" s="357"/>
    </row>
    <row r="95" spans="2:7" ht="12.75">
      <c r="B95" s="1"/>
      <c r="C95" s="1"/>
      <c r="D95" s="1"/>
      <c r="E95" s="356" t="s">
        <v>420</v>
      </c>
      <c r="F95" s="357"/>
      <c r="G95" s="357"/>
    </row>
    <row r="96" spans="2:5" ht="12.75">
      <c r="B96" s="1"/>
      <c r="C96" s="1"/>
      <c r="D96" s="1"/>
      <c r="E96" s="1"/>
    </row>
    <row r="97" spans="2:5" ht="12.75">
      <c r="B97" s="1"/>
      <c r="C97" s="1"/>
      <c r="D97" s="1"/>
      <c r="E97" s="1"/>
    </row>
    <row r="98" spans="2:5" ht="12.75">
      <c r="B98" s="1"/>
      <c r="C98" s="1"/>
      <c r="D98" s="1"/>
      <c r="E98" s="1"/>
    </row>
    <row r="99" spans="2:5" ht="12.75">
      <c r="B99" s="1"/>
      <c r="C99" s="1"/>
      <c r="D99" s="1"/>
      <c r="E99" s="1"/>
    </row>
    <row r="100" spans="2:5" ht="12.75">
      <c r="B100" s="1"/>
      <c r="C100" s="1"/>
      <c r="D100" s="1"/>
      <c r="E100" s="1"/>
    </row>
    <row r="101" spans="2:5" ht="12.75">
      <c r="B101" s="1"/>
      <c r="C101" s="1"/>
      <c r="D101" s="1"/>
      <c r="E101" s="1"/>
    </row>
    <row r="102" spans="2:5" ht="12.75">
      <c r="B102" s="1"/>
      <c r="C102" s="1"/>
      <c r="D102" s="1"/>
      <c r="E102" s="1"/>
    </row>
    <row r="103" spans="2:5" ht="12.75">
      <c r="B103" s="1"/>
      <c r="C103" s="1"/>
      <c r="D103" s="1"/>
      <c r="E103" s="1"/>
    </row>
    <row r="104" spans="2:5" ht="12.75">
      <c r="B104" s="1"/>
      <c r="C104" s="1"/>
      <c r="D104" s="1"/>
      <c r="E104" s="1"/>
    </row>
    <row r="105" spans="2:5" ht="12.75">
      <c r="B105" s="1"/>
      <c r="C105" s="1"/>
      <c r="D105" s="1"/>
      <c r="E105" s="1"/>
    </row>
    <row r="106" spans="2:5" ht="12.75">
      <c r="B106" s="1"/>
      <c r="C106" s="1"/>
      <c r="D106" s="1"/>
      <c r="E106" s="1"/>
    </row>
    <row r="107" spans="2:5" ht="12.75">
      <c r="B107" s="1"/>
      <c r="C107" s="1"/>
      <c r="D107" s="1"/>
      <c r="E107" s="1"/>
    </row>
    <row r="108" spans="2:5" ht="12.75">
      <c r="B108" s="1"/>
      <c r="C108" s="1"/>
      <c r="D108" s="1"/>
      <c r="E108" s="1"/>
    </row>
    <row r="109" spans="2:5" ht="12.75">
      <c r="B109" s="1"/>
      <c r="C109" s="1"/>
      <c r="D109" s="1"/>
      <c r="E109" s="1"/>
    </row>
    <row r="110" spans="2:5" ht="12.75">
      <c r="B110" s="1"/>
      <c r="C110" s="1"/>
      <c r="D110" s="1"/>
      <c r="E110" s="1"/>
    </row>
    <row r="111" spans="2:5" ht="12.75">
      <c r="B111" s="1"/>
      <c r="C111" s="1"/>
      <c r="D111" s="1"/>
      <c r="E111" s="1"/>
    </row>
    <row r="112" spans="2:5" ht="12.75">
      <c r="B112" s="1"/>
      <c r="C112" s="1"/>
      <c r="D112" s="1"/>
      <c r="E112" s="1"/>
    </row>
    <row r="113" spans="2:5" ht="12.75">
      <c r="B113" s="1"/>
      <c r="C113" s="1"/>
      <c r="D113" s="1"/>
      <c r="E113" s="1"/>
    </row>
    <row r="114" spans="2:5" ht="12.75">
      <c r="B114" s="1"/>
      <c r="C114" s="1"/>
      <c r="D114" s="1"/>
      <c r="E114" s="1"/>
    </row>
    <row r="115" spans="2:5" ht="12.75">
      <c r="B115" s="1"/>
      <c r="C115" s="1"/>
      <c r="D115" s="1"/>
      <c r="E115" s="1"/>
    </row>
    <row r="116" spans="2:5" ht="12.75">
      <c r="B116" s="1"/>
      <c r="C116" s="1"/>
      <c r="D116" s="1"/>
      <c r="E116" s="1"/>
    </row>
    <row r="117" spans="2:5" ht="12.75">
      <c r="B117" s="1"/>
      <c r="C117" s="1"/>
      <c r="D117" s="1"/>
      <c r="E117" s="1"/>
    </row>
    <row r="118" spans="2:5" ht="12.75">
      <c r="B118" s="1"/>
      <c r="C118" s="1"/>
      <c r="D118" s="1"/>
      <c r="E118" s="1"/>
    </row>
    <row r="119" spans="2:5" ht="12.75">
      <c r="B119" s="1"/>
      <c r="C119" s="1"/>
      <c r="D119" s="1"/>
      <c r="E119" s="1"/>
    </row>
    <row r="120" spans="2:5" ht="12.75">
      <c r="B120" s="1"/>
      <c r="C120" s="1"/>
      <c r="D120" s="1"/>
      <c r="E120" s="1"/>
    </row>
    <row r="121" spans="2:5" ht="12.75">
      <c r="B121" s="1"/>
      <c r="C121" s="1"/>
      <c r="D121" s="1"/>
      <c r="E121" s="1"/>
    </row>
    <row r="122" spans="2:5" ht="12.75">
      <c r="B122" s="1"/>
      <c r="C122" s="1"/>
      <c r="D122" s="1"/>
      <c r="E122" s="1"/>
    </row>
    <row r="123" spans="2:5" ht="12.75">
      <c r="B123" s="1"/>
      <c r="C123" s="1"/>
      <c r="D123" s="1"/>
      <c r="E123" s="1"/>
    </row>
    <row r="124" spans="2:5" ht="12.75">
      <c r="B124" s="1"/>
      <c r="C124" s="1"/>
      <c r="D124" s="1"/>
      <c r="E124" s="1"/>
    </row>
    <row r="125" spans="2:5" ht="12.75">
      <c r="B125" s="1"/>
      <c r="C125" s="1"/>
      <c r="D125" s="1"/>
      <c r="E125" s="1"/>
    </row>
  </sheetData>
  <mergeCells count="8">
    <mergeCell ref="A91:D91"/>
    <mergeCell ref="B1:E1"/>
    <mergeCell ref="A4:A6"/>
    <mergeCell ref="B4:B6"/>
    <mergeCell ref="C4:C6"/>
    <mergeCell ref="D4:D6"/>
    <mergeCell ref="E4:G4"/>
    <mergeCell ref="F5:G5"/>
  </mergeCells>
  <printOptions horizontalCentered="1"/>
  <pageMargins left="0.57" right="0.54" top="2.204724409448819" bottom="0.5905511811023623" header="0.5118110236220472" footer="0.5118110236220472"/>
  <pageSetup fitToHeight="4" horizontalDpi="300" verticalDpi="300" orientation="portrait" paperSize="9" scale="88" r:id="rId1"/>
  <headerFooter alignWithMargins="0">
    <oddHeader>&amp;R&amp;9Załącznik nr 1
do Uchwały Nr XX/121/08 
Rady Gminy Osieck 
z dnia 30 grudnia 2008r.</oddHeader>
  </headerFooter>
  <rowBreaks count="3" manualBreakCount="3">
    <brk id="20" max="255" man="1"/>
    <brk id="44" max="255" man="1"/>
    <brk id="74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>
      <selection activeCell="I10" sqref="I10"/>
    </sheetView>
  </sheetViews>
  <sheetFormatPr defaultColWidth="9.00390625" defaultRowHeight="12.75"/>
  <cols>
    <col min="1" max="1" width="4.00390625" style="1" customWidth="1"/>
    <col min="2" max="2" width="8.125" style="1" customWidth="1"/>
    <col min="3" max="3" width="9.875" style="1" customWidth="1"/>
    <col min="4" max="4" width="5.75390625" style="1" customWidth="1"/>
    <col min="5" max="5" width="41.625" style="1" customWidth="1"/>
    <col min="6" max="6" width="22.375" style="1" customWidth="1"/>
    <col min="7" max="16384" width="9.125" style="1" customWidth="1"/>
  </cols>
  <sheetData>
    <row r="1" spans="1:6" ht="19.5" customHeight="1">
      <c r="A1" s="406" t="s">
        <v>330</v>
      </c>
      <c r="B1" s="406"/>
      <c r="C1" s="406"/>
      <c r="D1" s="406"/>
      <c r="E1" s="406"/>
      <c r="F1" s="406"/>
    </row>
    <row r="2" spans="5:6" ht="19.5" customHeight="1">
      <c r="E2" s="7"/>
      <c r="F2" s="7"/>
    </row>
    <row r="3" ht="19.5" customHeight="1">
      <c r="F3" s="11" t="s">
        <v>28</v>
      </c>
    </row>
    <row r="4" spans="1:6" ht="44.25" customHeight="1">
      <c r="A4" s="17" t="s">
        <v>34</v>
      </c>
      <c r="B4" s="17" t="s">
        <v>2</v>
      </c>
      <c r="C4" s="17" t="s">
        <v>3</v>
      </c>
      <c r="D4" s="17" t="s">
        <v>102</v>
      </c>
      <c r="E4" s="17" t="s">
        <v>30</v>
      </c>
      <c r="F4" s="17" t="s">
        <v>29</v>
      </c>
    </row>
    <row r="5" spans="1:6" ht="7.5" customHeight="1">
      <c r="A5" s="19">
        <v>1</v>
      </c>
      <c r="B5" s="19">
        <v>2</v>
      </c>
      <c r="C5" s="19">
        <v>3</v>
      </c>
      <c r="D5" s="19">
        <v>4</v>
      </c>
      <c r="E5" s="19">
        <v>5</v>
      </c>
      <c r="F5" s="19">
        <v>6</v>
      </c>
    </row>
    <row r="6" spans="1:6" ht="30" customHeight="1">
      <c r="A6" s="254" t="s">
        <v>11</v>
      </c>
      <c r="B6" s="254">
        <v>801</v>
      </c>
      <c r="C6" s="254">
        <v>80104</v>
      </c>
      <c r="D6" s="254">
        <v>2540</v>
      </c>
      <c r="E6" s="254" t="s">
        <v>416</v>
      </c>
      <c r="F6" s="354">
        <v>84000</v>
      </c>
    </row>
    <row r="7" spans="1:6" ht="30" customHeight="1">
      <c r="A7" s="27" t="s">
        <v>12</v>
      </c>
      <c r="B7" s="27">
        <v>921</v>
      </c>
      <c r="C7" s="27">
        <v>92116</v>
      </c>
      <c r="D7" s="27">
        <v>2480</v>
      </c>
      <c r="E7" s="27" t="s">
        <v>283</v>
      </c>
      <c r="F7" s="354">
        <v>120000</v>
      </c>
    </row>
    <row r="8" spans="1:6" ht="30" customHeight="1">
      <c r="A8" s="344"/>
      <c r="B8" s="345"/>
      <c r="C8" s="345"/>
      <c r="D8" s="345"/>
      <c r="E8" s="346" t="s">
        <v>96</v>
      </c>
      <c r="F8" s="355">
        <f>SUM(F6:F7)</f>
        <v>204000</v>
      </c>
    </row>
    <row r="10" ht="12.75">
      <c r="A10" s="80"/>
    </row>
    <row r="11" spans="1:7" ht="12.75">
      <c r="A11" s="75"/>
      <c r="E11" s="1" t="s">
        <v>426</v>
      </c>
      <c r="F11" s="356"/>
      <c r="G11" s="356"/>
    </row>
    <row r="12" spans="5:7" ht="12.75">
      <c r="E12" s="356" t="s">
        <v>424</v>
      </c>
      <c r="F12" s="356"/>
      <c r="G12" s="356"/>
    </row>
    <row r="13" ht="12.75">
      <c r="A13" s="75"/>
    </row>
  </sheetData>
  <mergeCells count="1">
    <mergeCell ref="A1:F1"/>
  </mergeCells>
  <printOptions horizontalCentered="1"/>
  <pageMargins left="0.5511811023622047" right="0.5118110236220472" top="2.204724409448819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9
do uchwały Nr XX/121/08 
Rady Gminy Osieck
z dnia 30 grudnia 2008r.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J29"/>
  <sheetViews>
    <sheetView workbookViewId="0" topLeftCell="A4">
      <selection activeCell="B24" sqref="B24"/>
    </sheetView>
  </sheetViews>
  <sheetFormatPr defaultColWidth="9.00390625" defaultRowHeight="12.75"/>
  <cols>
    <col min="1" max="1" width="5.25390625" style="1" bestFit="1" customWidth="1"/>
    <col min="2" max="2" width="63.125" style="1" customWidth="1"/>
    <col min="3" max="3" width="17.75390625" style="1" customWidth="1"/>
    <col min="4" max="16384" width="9.125" style="1" customWidth="1"/>
  </cols>
  <sheetData>
    <row r="1" spans="1:10" ht="19.5" customHeight="1">
      <c r="A1" s="396" t="s">
        <v>25</v>
      </c>
      <c r="B1" s="396"/>
      <c r="C1" s="396"/>
      <c r="D1" s="7"/>
      <c r="E1" s="7"/>
      <c r="F1" s="7"/>
      <c r="G1" s="7"/>
      <c r="H1" s="7"/>
      <c r="I1" s="7"/>
      <c r="J1" s="7"/>
    </row>
    <row r="2" spans="1:7" ht="19.5" customHeight="1">
      <c r="A2" s="396" t="s">
        <v>31</v>
      </c>
      <c r="B2" s="396"/>
      <c r="C2" s="396"/>
      <c r="D2" s="7"/>
      <c r="E2" s="7"/>
      <c r="F2" s="7"/>
      <c r="G2" s="7"/>
    </row>
    <row r="4" ht="12.75">
      <c r="C4" s="10" t="s">
        <v>28</v>
      </c>
    </row>
    <row r="5" spans="1:10" ht="29.25" customHeight="1">
      <c r="A5" s="17" t="s">
        <v>34</v>
      </c>
      <c r="B5" s="17" t="s">
        <v>0</v>
      </c>
      <c r="C5" s="17" t="s">
        <v>331</v>
      </c>
      <c r="D5" s="8"/>
      <c r="E5" s="8"/>
      <c r="F5" s="8"/>
      <c r="G5" s="8"/>
      <c r="H5" s="8"/>
      <c r="I5" s="9"/>
      <c r="J5" s="9"/>
    </row>
    <row r="6" spans="1:10" ht="19.5" customHeight="1">
      <c r="A6" s="25" t="s">
        <v>9</v>
      </c>
      <c r="B6" s="36" t="s">
        <v>35</v>
      </c>
      <c r="C6" s="189">
        <v>40000</v>
      </c>
      <c r="D6" s="8"/>
      <c r="E6" s="8"/>
      <c r="F6" s="8"/>
      <c r="G6" s="8"/>
      <c r="H6" s="8"/>
      <c r="I6" s="9"/>
      <c r="J6" s="9"/>
    </row>
    <row r="7" spans="1:10" ht="19.5" customHeight="1">
      <c r="A7" s="25" t="s">
        <v>15</v>
      </c>
      <c r="B7" s="36" t="s">
        <v>8</v>
      </c>
      <c r="C7" s="189">
        <v>12000</v>
      </c>
      <c r="D7" s="8"/>
      <c r="E7" s="8"/>
      <c r="F7" s="8"/>
      <c r="G7" s="8"/>
      <c r="H7" s="8"/>
      <c r="I7" s="9"/>
      <c r="J7" s="9"/>
    </row>
    <row r="8" spans="1:10" ht="19.5" customHeight="1">
      <c r="A8" s="37" t="s">
        <v>11</v>
      </c>
      <c r="B8" s="38" t="s">
        <v>291</v>
      </c>
      <c r="C8" s="190">
        <v>12000</v>
      </c>
      <c r="D8" s="8"/>
      <c r="E8" s="8"/>
      <c r="F8" s="8"/>
      <c r="G8" s="8"/>
      <c r="H8" s="8"/>
      <c r="I8" s="9"/>
      <c r="J8" s="9"/>
    </row>
    <row r="9" spans="1:10" ht="19.5" customHeight="1">
      <c r="A9" s="28" t="s">
        <v>12</v>
      </c>
      <c r="B9" s="39"/>
      <c r="C9" s="28"/>
      <c r="D9" s="8"/>
      <c r="E9" s="8"/>
      <c r="F9" s="8"/>
      <c r="G9" s="8"/>
      <c r="H9" s="8"/>
      <c r="I9" s="9"/>
      <c r="J9" s="9"/>
    </row>
    <row r="10" spans="1:10" ht="19.5" customHeight="1">
      <c r="A10" s="29" t="s">
        <v>13</v>
      </c>
      <c r="B10" s="40"/>
      <c r="C10" s="29"/>
      <c r="D10" s="8"/>
      <c r="E10" s="8"/>
      <c r="F10" s="8"/>
      <c r="G10" s="8"/>
      <c r="H10" s="8"/>
      <c r="I10" s="9"/>
      <c r="J10" s="9"/>
    </row>
    <row r="11" spans="1:10" ht="19.5" customHeight="1">
      <c r="A11" s="25" t="s">
        <v>16</v>
      </c>
      <c r="B11" s="36" t="s">
        <v>7</v>
      </c>
      <c r="C11" s="189">
        <v>50000</v>
      </c>
      <c r="D11" s="8"/>
      <c r="E11" s="8"/>
      <c r="F11" s="8"/>
      <c r="G11" s="8"/>
      <c r="H11" s="8"/>
      <c r="I11" s="9"/>
      <c r="J11" s="9"/>
    </row>
    <row r="12" spans="1:10" ht="19.5" customHeight="1">
      <c r="A12" s="27" t="s">
        <v>11</v>
      </c>
      <c r="B12" s="41" t="s">
        <v>23</v>
      </c>
      <c r="C12" s="191">
        <v>50000</v>
      </c>
      <c r="D12" s="8"/>
      <c r="E12" s="8"/>
      <c r="F12" s="8"/>
      <c r="G12" s="8"/>
      <c r="H12" s="8"/>
      <c r="I12" s="9"/>
      <c r="J12" s="9"/>
    </row>
    <row r="13" spans="1:10" ht="15" customHeight="1">
      <c r="A13" s="28"/>
      <c r="B13" s="39" t="s">
        <v>5</v>
      </c>
      <c r="C13" s="28"/>
      <c r="D13" s="8"/>
      <c r="E13" s="8"/>
      <c r="F13" s="8"/>
      <c r="G13" s="8"/>
      <c r="H13" s="8"/>
      <c r="I13" s="9"/>
      <c r="J13" s="9"/>
    </row>
    <row r="14" spans="1:10" ht="15" customHeight="1">
      <c r="A14" s="28"/>
      <c r="B14" s="39" t="s">
        <v>293</v>
      </c>
      <c r="C14" s="206">
        <v>10000</v>
      </c>
      <c r="D14" s="8"/>
      <c r="E14" s="8"/>
      <c r="F14" s="8"/>
      <c r="G14" s="8"/>
      <c r="H14" s="8"/>
      <c r="I14" s="9"/>
      <c r="J14" s="9"/>
    </row>
    <row r="15" spans="1:10" ht="15" customHeight="1">
      <c r="A15" s="28"/>
      <c r="B15" s="39" t="s">
        <v>294</v>
      </c>
      <c r="C15" s="206">
        <v>40000</v>
      </c>
      <c r="D15" s="8"/>
      <c r="E15" s="8"/>
      <c r="F15" s="8"/>
      <c r="G15" s="8"/>
      <c r="H15" s="8"/>
      <c r="I15" s="9"/>
      <c r="J15" s="9"/>
    </row>
    <row r="16" spans="1:10" ht="19.5" customHeight="1">
      <c r="A16" s="28" t="s">
        <v>12</v>
      </c>
      <c r="B16" s="39" t="s">
        <v>26</v>
      </c>
      <c r="C16" s="28"/>
      <c r="D16" s="8"/>
      <c r="E16" s="8"/>
      <c r="F16" s="8"/>
      <c r="G16" s="8"/>
      <c r="H16" s="8"/>
      <c r="I16" s="9"/>
      <c r="J16" s="9"/>
    </row>
    <row r="17" spans="1:10" ht="15" hidden="1">
      <c r="A17" s="28"/>
      <c r="B17" s="42"/>
      <c r="C17" s="28"/>
      <c r="D17" s="8"/>
      <c r="E17" s="8"/>
      <c r="F17" s="8"/>
      <c r="G17" s="8"/>
      <c r="H17" s="8"/>
      <c r="I17" s="9"/>
      <c r="J17" s="9"/>
    </row>
    <row r="18" spans="1:10" ht="15" customHeight="1">
      <c r="A18" s="29"/>
      <c r="B18" s="43"/>
      <c r="C18" s="29"/>
      <c r="D18" s="8"/>
      <c r="E18" s="8"/>
      <c r="F18" s="8"/>
      <c r="G18" s="8"/>
      <c r="H18" s="8"/>
      <c r="I18" s="9"/>
      <c r="J18" s="9"/>
    </row>
    <row r="19" spans="1:10" ht="19.5" customHeight="1">
      <c r="A19" s="25" t="s">
        <v>24</v>
      </c>
      <c r="B19" s="36" t="s">
        <v>37</v>
      </c>
      <c r="C19" s="189">
        <v>2000</v>
      </c>
      <c r="D19" s="8"/>
      <c r="E19" s="8"/>
      <c r="F19" s="8"/>
      <c r="G19" s="8"/>
      <c r="H19" s="8"/>
      <c r="I19" s="9"/>
      <c r="J19" s="9"/>
    </row>
    <row r="20" spans="1:10" ht="15">
      <c r="A20" s="8"/>
      <c r="B20" s="8"/>
      <c r="C20" s="8"/>
      <c r="D20" s="8"/>
      <c r="E20" s="8"/>
      <c r="F20" s="8"/>
      <c r="G20" s="8"/>
      <c r="H20" s="8"/>
      <c r="I20" s="9"/>
      <c r="J20" s="9"/>
    </row>
    <row r="21" spans="1:10" ht="15">
      <c r="A21" s="8"/>
      <c r="B21" s="8"/>
      <c r="C21" s="8"/>
      <c r="D21" s="8"/>
      <c r="E21" s="8"/>
      <c r="F21" s="8"/>
      <c r="G21" s="8"/>
      <c r="H21" s="8"/>
      <c r="I21" s="9"/>
      <c r="J21" s="9"/>
    </row>
    <row r="22" spans="1:10" ht="15">
      <c r="A22" s="8"/>
      <c r="B22" s="8"/>
      <c r="C22" s="8"/>
      <c r="D22" s="8"/>
      <c r="E22" s="8"/>
      <c r="F22" s="8"/>
      <c r="G22" s="8"/>
      <c r="H22" s="8"/>
      <c r="I22" s="9"/>
      <c r="J22" s="9"/>
    </row>
    <row r="23" spans="1:10" ht="15">
      <c r="A23" s="8"/>
      <c r="B23" s="360" t="s">
        <v>425</v>
      </c>
      <c r="C23" s="360"/>
      <c r="D23" s="360"/>
      <c r="E23" s="8"/>
      <c r="F23" s="8"/>
      <c r="G23" s="8"/>
      <c r="H23" s="8"/>
      <c r="I23" s="9"/>
      <c r="J23" s="9"/>
    </row>
    <row r="24" spans="1:10" ht="15">
      <c r="A24" s="8"/>
      <c r="B24" s="360" t="s">
        <v>424</v>
      </c>
      <c r="C24" s="360"/>
      <c r="D24" s="360"/>
      <c r="E24" s="8"/>
      <c r="F24" s="8"/>
      <c r="G24" s="8"/>
      <c r="H24" s="8"/>
      <c r="I24" s="9"/>
      <c r="J24" s="9"/>
    </row>
    <row r="25" spans="1:10" ht="15">
      <c r="A25" s="8"/>
      <c r="B25" s="8"/>
      <c r="C25" s="8"/>
      <c r="D25" s="8"/>
      <c r="E25" s="8"/>
      <c r="F25" s="8"/>
      <c r="G25" s="8"/>
      <c r="H25" s="8"/>
      <c r="I25" s="9"/>
      <c r="J25" s="9"/>
    </row>
    <row r="26" spans="1:10" ht="15">
      <c r="A26" s="9"/>
      <c r="B26" s="9"/>
      <c r="C26" s="9"/>
      <c r="D26" s="9"/>
      <c r="E26" s="9"/>
      <c r="F26" s="9"/>
      <c r="G26" s="9"/>
      <c r="H26" s="9"/>
      <c r="I26" s="9"/>
      <c r="J26" s="9"/>
    </row>
    <row r="27" spans="1:10" ht="15">
      <c r="A27" s="9"/>
      <c r="B27" s="9"/>
      <c r="C27" s="9"/>
      <c r="D27" s="9"/>
      <c r="E27" s="9"/>
      <c r="F27" s="9"/>
      <c r="G27" s="9"/>
      <c r="H27" s="9"/>
      <c r="I27" s="9"/>
      <c r="J27" s="9"/>
    </row>
    <row r="28" spans="1:10" ht="15">
      <c r="A28" s="9"/>
      <c r="B28" s="9"/>
      <c r="C28" s="9"/>
      <c r="D28" s="9"/>
      <c r="E28" s="9"/>
      <c r="F28" s="9"/>
      <c r="G28" s="9"/>
      <c r="H28" s="9"/>
      <c r="I28" s="9"/>
      <c r="J28" s="9"/>
    </row>
    <row r="29" spans="1:10" ht="15">
      <c r="A29" s="9"/>
      <c r="B29" s="9"/>
      <c r="C29" s="9"/>
      <c r="D29" s="9"/>
      <c r="E29" s="9"/>
      <c r="F29" s="9"/>
      <c r="G29" s="9"/>
      <c r="H29" s="9"/>
      <c r="I29" s="9"/>
      <c r="J29" s="9"/>
    </row>
  </sheetData>
  <mergeCells count="2">
    <mergeCell ref="A1:C1"/>
    <mergeCell ref="A2:C2"/>
  </mergeCells>
  <printOptions horizontalCentered="1"/>
  <pageMargins left="0.5905511811023623" right="0.5905511811023623" top="1.8897637795275593" bottom="0.5905511811023623" header="0.5118110236220472" footer="0.5118110236220472"/>
  <pageSetup horizontalDpi="600" verticalDpi="600" orientation="portrait" paperSize="9" r:id="rId1"/>
  <headerFooter alignWithMargins="0">
    <oddHeader>&amp;RZałącznik nr 10
 do Uchwały Nr XX/121/08
Rady Gminy Osieck
z dnia 30 grudnia 2008r.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J36"/>
  <sheetViews>
    <sheetView workbookViewId="0" topLeftCell="C19">
      <selection activeCell="J40" sqref="J40"/>
    </sheetView>
  </sheetViews>
  <sheetFormatPr defaultColWidth="9.00390625" defaultRowHeight="12.75"/>
  <cols>
    <col min="1" max="1" width="6.75390625" style="0" customWidth="1"/>
    <col min="2" max="2" width="72.00390625" style="0" customWidth="1"/>
    <col min="3" max="3" width="11.125" style="0" customWidth="1"/>
    <col min="4" max="4" width="10.125" style="0" bestFit="1" customWidth="1"/>
  </cols>
  <sheetData>
    <row r="1" spans="1:10" ht="18">
      <c r="A1" s="396" t="s">
        <v>383</v>
      </c>
      <c r="B1" s="396"/>
      <c r="C1" s="396"/>
      <c r="D1" s="396"/>
      <c r="E1" s="396"/>
      <c r="F1" s="396"/>
      <c r="G1" s="396"/>
      <c r="H1" s="396"/>
      <c r="I1" s="396"/>
      <c r="J1" s="396"/>
    </row>
    <row r="2" spans="1:10" ht="18" hidden="1">
      <c r="A2" s="7"/>
      <c r="B2" s="7"/>
      <c r="C2" s="7"/>
      <c r="D2" s="7"/>
      <c r="E2" s="7"/>
      <c r="F2" s="7"/>
      <c r="G2" s="7"/>
      <c r="H2" s="7"/>
      <c r="I2" s="7"/>
      <c r="J2" s="7"/>
    </row>
    <row r="3" ht="0.75" customHeight="1"/>
    <row r="4" spans="1:10" ht="12.75">
      <c r="A4" s="397" t="s">
        <v>34</v>
      </c>
      <c r="B4" s="397" t="s">
        <v>0</v>
      </c>
      <c r="C4" s="463" t="s">
        <v>384</v>
      </c>
      <c r="D4" s="465"/>
      <c r="E4" s="465"/>
      <c r="F4" s="465"/>
      <c r="G4" s="465"/>
      <c r="H4" s="465"/>
      <c r="I4" s="465"/>
      <c r="J4" s="465"/>
    </row>
    <row r="5" spans="1:10" ht="54" customHeight="1">
      <c r="A5" s="397"/>
      <c r="B5" s="397"/>
      <c r="C5" s="464"/>
      <c r="D5" s="255">
        <v>2009</v>
      </c>
      <c r="E5" s="66">
        <v>2010</v>
      </c>
      <c r="F5" s="66">
        <v>2011</v>
      </c>
      <c r="G5" s="66">
        <v>2012</v>
      </c>
      <c r="H5" s="66">
        <v>2013</v>
      </c>
      <c r="I5" s="66">
        <v>2014</v>
      </c>
      <c r="J5" s="66">
        <v>2015</v>
      </c>
    </row>
    <row r="6" spans="1:10" ht="12.75">
      <c r="A6" s="65">
        <v>1</v>
      </c>
      <c r="B6" s="65">
        <v>2</v>
      </c>
      <c r="C6" s="65">
        <v>3</v>
      </c>
      <c r="D6" s="65">
        <v>4</v>
      </c>
      <c r="E6" s="65">
        <v>5</v>
      </c>
      <c r="F6" s="65">
        <v>6</v>
      </c>
      <c r="G6" s="65">
        <v>7</v>
      </c>
      <c r="H6" s="65">
        <v>8</v>
      </c>
      <c r="I6" s="65">
        <v>9</v>
      </c>
      <c r="J6" s="65">
        <v>10</v>
      </c>
    </row>
    <row r="7" spans="1:10" ht="21" customHeight="1">
      <c r="A7" s="66" t="s">
        <v>11</v>
      </c>
      <c r="B7" s="269" t="s">
        <v>113</v>
      </c>
      <c r="C7" s="270">
        <f>SUM(C8,C12,C17)</f>
        <v>122160</v>
      </c>
      <c r="D7" s="270">
        <f>C7+D12-D21</f>
        <v>1350576</v>
      </c>
      <c r="E7" s="270">
        <f aca="true" t="shared" si="0" ref="E7:J7">D7-E21</f>
        <v>1285870</v>
      </c>
      <c r="F7" s="270">
        <f t="shared" si="0"/>
        <v>1146658</v>
      </c>
      <c r="G7" s="270">
        <f t="shared" si="0"/>
        <v>1007446</v>
      </c>
      <c r="H7" s="270">
        <f t="shared" si="0"/>
        <v>881134</v>
      </c>
      <c r="I7" s="270">
        <f t="shared" si="0"/>
        <v>759122</v>
      </c>
      <c r="J7" s="270">
        <f t="shared" si="0"/>
        <v>637110</v>
      </c>
    </row>
    <row r="8" spans="1:10" ht="21" customHeight="1">
      <c r="A8" s="60" t="s">
        <v>56</v>
      </c>
      <c r="B8" s="62" t="s">
        <v>371</v>
      </c>
      <c r="C8" s="271">
        <f>SUM(C9:C10)</f>
        <v>122160</v>
      </c>
      <c r="D8" s="271"/>
      <c r="E8" s="271"/>
      <c r="F8" s="271"/>
      <c r="G8" s="271"/>
      <c r="H8" s="271"/>
      <c r="I8" s="271"/>
      <c r="J8" s="271"/>
    </row>
    <row r="9" spans="1:10" ht="15" customHeight="1">
      <c r="A9" s="64" t="s">
        <v>372</v>
      </c>
      <c r="B9" s="63" t="s">
        <v>74</v>
      </c>
      <c r="C9" s="272">
        <v>73100</v>
      </c>
      <c r="D9" s="272"/>
      <c r="E9" s="272"/>
      <c r="F9" s="272"/>
      <c r="G9" s="272"/>
      <c r="H9" s="272"/>
      <c r="I9" s="272"/>
      <c r="J9" s="272"/>
    </row>
    <row r="10" spans="1:10" ht="15" customHeight="1">
      <c r="A10" s="64" t="s">
        <v>373</v>
      </c>
      <c r="B10" s="63" t="s">
        <v>75</v>
      </c>
      <c r="C10" s="272">
        <v>49060</v>
      </c>
      <c r="D10" s="272"/>
      <c r="E10" s="272"/>
      <c r="F10" s="272"/>
      <c r="G10" s="272"/>
      <c r="H10" s="272"/>
      <c r="I10" s="272"/>
      <c r="J10" s="272"/>
    </row>
    <row r="11" spans="1:10" ht="15" customHeight="1">
      <c r="A11" s="64" t="s">
        <v>374</v>
      </c>
      <c r="B11" s="63" t="s">
        <v>76</v>
      </c>
      <c r="C11" s="272"/>
      <c r="D11" s="272"/>
      <c r="E11" s="272"/>
      <c r="F11" s="272"/>
      <c r="G11" s="272"/>
      <c r="H11" s="272"/>
      <c r="I11" s="272"/>
      <c r="J11" s="272"/>
    </row>
    <row r="12" spans="1:10" ht="21" customHeight="1">
      <c r="A12" s="60" t="s">
        <v>62</v>
      </c>
      <c r="B12" s="62" t="s">
        <v>375</v>
      </c>
      <c r="C12" s="271"/>
      <c r="D12" s="271">
        <v>1290176</v>
      </c>
      <c r="E12" s="271"/>
      <c r="F12" s="271"/>
      <c r="G12" s="271"/>
      <c r="H12" s="271"/>
      <c r="I12" s="271"/>
      <c r="J12" s="271"/>
    </row>
    <row r="13" spans="1:10" ht="15" customHeight="1">
      <c r="A13" s="64" t="s">
        <v>372</v>
      </c>
      <c r="B13" s="63" t="s">
        <v>77</v>
      </c>
      <c r="C13" s="272"/>
      <c r="D13" s="272">
        <v>1290176</v>
      </c>
      <c r="E13" s="272"/>
      <c r="F13" s="272"/>
      <c r="G13" s="272"/>
      <c r="H13" s="272"/>
      <c r="I13" s="272"/>
      <c r="J13" s="272"/>
    </row>
    <row r="14" spans="1:10" ht="15" customHeight="1">
      <c r="A14" s="64" t="s">
        <v>373</v>
      </c>
      <c r="B14" s="63" t="s">
        <v>78</v>
      </c>
      <c r="C14" s="272"/>
      <c r="D14" s="272"/>
      <c r="E14" s="272"/>
      <c r="F14" s="272"/>
      <c r="G14" s="272"/>
      <c r="H14" s="272"/>
      <c r="I14" s="272"/>
      <c r="J14" s="272"/>
    </row>
    <row r="15" spans="1:10" ht="15" customHeight="1">
      <c r="A15" s="64"/>
      <c r="B15" s="81" t="s">
        <v>79</v>
      </c>
      <c r="C15" s="272"/>
      <c r="D15" s="272"/>
      <c r="E15" s="272"/>
      <c r="F15" s="272"/>
      <c r="G15" s="272"/>
      <c r="H15" s="272"/>
      <c r="I15" s="272"/>
      <c r="J15" s="272"/>
    </row>
    <row r="16" spans="1:10" ht="15" customHeight="1">
      <c r="A16" s="64" t="s">
        <v>374</v>
      </c>
      <c r="B16" s="63" t="s">
        <v>51</v>
      </c>
      <c r="C16" s="272"/>
      <c r="D16" s="272"/>
      <c r="E16" s="272"/>
      <c r="F16" s="272"/>
      <c r="G16" s="272"/>
      <c r="H16" s="272"/>
      <c r="I16" s="272"/>
      <c r="J16" s="272"/>
    </row>
    <row r="17" spans="1:10" ht="41.25" customHeight="1">
      <c r="A17" s="60" t="s">
        <v>63</v>
      </c>
      <c r="B17" s="62" t="s">
        <v>376</v>
      </c>
      <c r="C17" s="273"/>
      <c r="D17" s="273"/>
      <c r="E17" s="273"/>
      <c r="F17" s="273"/>
      <c r="G17" s="273"/>
      <c r="H17" s="273"/>
      <c r="I17" s="273"/>
      <c r="J17" s="273"/>
    </row>
    <row r="18" spans="1:10" ht="15" customHeight="1">
      <c r="A18" s="64" t="s">
        <v>372</v>
      </c>
      <c r="B18" s="81" t="s">
        <v>121</v>
      </c>
      <c r="C18" s="274"/>
      <c r="D18" s="274"/>
      <c r="E18" s="274"/>
      <c r="F18" s="274"/>
      <c r="G18" s="274"/>
      <c r="H18" s="274"/>
      <c r="I18" s="274"/>
      <c r="J18" s="274"/>
    </row>
    <row r="19" spans="1:10" ht="15" customHeight="1">
      <c r="A19" s="64" t="s">
        <v>373</v>
      </c>
      <c r="B19" s="81" t="s">
        <v>122</v>
      </c>
      <c r="C19" s="274"/>
      <c r="D19" s="274"/>
      <c r="E19" s="274"/>
      <c r="F19" s="274"/>
      <c r="G19" s="274"/>
      <c r="H19" s="274"/>
      <c r="I19" s="274"/>
      <c r="J19" s="274"/>
    </row>
    <row r="20" spans="1:10" ht="21" customHeight="1">
      <c r="A20" s="66">
        <v>2</v>
      </c>
      <c r="B20" s="269" t="s">
        <v>120</v>
      </c>
      <c r="C20" s="270">
        <f aca="true" t="shared" si="1" ref="C20:J20">SUM(C21,C25:C26)</f>
        <v>163340</v>
      </c>
      <c r="D20" s="270">
        <f t="shared" si="1"/>
        <v>86760</v>
      </c>
      <c r="E20" s="270">
        <f t="shared" si="1"/>
        <v>104706</v>
      </c>
      <c r="F20" s="270">
        <f t="shared" si="1"/>
        <v>176212</v>
      </c>
      <c r="G20" s="270">
        <f t="shared" si="1"/>
        <v>173212</v>
      </c>
      <c r="H20" s="270">
        <f t="shared" si="1"/>
        <v>156312</v>
      </c>
      <c r="I20" s="270">
        <f t="shared" si="1"/>
        <v>152012</v>
      </c>
      <c r="J20" s="270">
        <f t="shared" si="1"/>
        <v>152012</v>
      </c>
    </row>
    <row r="21" spans="1:10" ht="21" customHeight="1">
      <c r="A21" s="49" t="s">
        <v>66</v>
      </c>
      <c r="B21" s="68" t="s">
        <v>119</v>
      </c>
      <c r="C21" s="275">
        <v>138340</v>
      </c>
      <c r="D21" s="275">
        <v>61760</v>
      </c>
      <c r="E21" s="275">
        <v>64706</v>
      </c>
      <c r="F21" s="275">
        <v>139212</v>
      </c>
      <c r="G21" s="275">
        <v>139212</v>
      </c>
      <c r="H21" s="275">
        <v>126312</v>
      </c>
      <c r="I21" s="275">
        <v>122012</v>
      </c>
      <c r="J21" s="275">
        <v>122012</v>
      </c>
    </row>
    <row r="22" spans="1:10" ht="15" customHeight="1">
      <c r="A22" s="64" t="s">
        <v>372</v>
      </c>
      <c r="B22" s="63" t="s">
        <v>116</v>
      </c>
      <c r="C22" s="272">
        <v>138340</v>
      </c>
      <c r="D22" s="272">
        <v>61760</v>
      </c>
      <c r="E22" s="272">
        <v>64706</v>
      </c>
      <c r="F22" s="272">
        <v>139212</v>
      </c>
      <c r="G22" s="272">
        <v>139212</v>
      </c>
      <c r="H22" s="272">
        <v>126312</v>
      </c>
      <c r="I22" s="272">
        <v>122012</v>
      </c>
      <c r="J22" s="272">
        <v>122012</v>
      </c>
    </row>
    <row r="23" spans="1:10" ht="15" customHeight="1">
      <c r="A23" s="64" t="s">
        <v>373</v>
      </c>
      <c r="B23" s="63" t="s">
        <v>118</v>
      </c>
      <c r="C23" s="272"/>
      <c r="D23" s="272"/>
      <c r="E23" s="272"/>
      <c r="F23" s="272"/>
      <c r="G23" s="272"/>
      <c r="H23" s="272"/>
      <c r="I23" s="272"/>
      <c r="J23" s="272"/>
    </row>
    <row r="24" spans="1:10" ht="15" customHeight="1">
      <c r="A24" s="64" t="s">
        <v>374</v>
      </c>
      <c r="B24" s="63" t="s">
        <v>117</v>
      </c>
      <c r="C24" s="272"/>
      <c r="D24" s="272"/>
      <c r="E24" s="272"/>
      <c r="F24" s="272"/>
      <c r="G24" s="272"/>
      <c r="H24" s="272"/>
      <c r="I24" s="272"/>
      <c r="J24" s="272"/>
    </row>
    <row r="25" spans="1:10" ht="21" customHeight="1">
      <c r="A25" s="60" t="s">
        <v>67</v>
      </c>
      <c r="B25" s="62" t="s">
        <v>377</v>
      </c>
      <c r="C25" s="271"/>
      <c r="D25" s="271"/>
      <c r="E25" s="271"/>
      <c r="F25" s="271"/>
      <c r="G25" s="271"/>
      <c r="H25" s="271"/>
      <c r="I25" s="271"/>
      <c r="J25" s="271"/>
    </row>
    <row r="26" spans="1:10" ht="21" customHeight="1">
      <c r="A26" s="60" t="s">
        <v>114</v>
      </c>
      <c r="B26" s="62" t="s">
        <v>115</v>
      </c>
      <c r="C26" s="271">
        <v>25000</v>
      </c>
      <c r="D26" s="271">
        <v>25000</v>
      </c>
      <c r="E26" s="271">
        <v>40000</v>
      </c>
      <c r="F26" s="271">
        <v>37000</v>
      </c>
      <c r="G26" s="271">
        <v>34000</v>
      </c>
      <c r="H26" s="271">
        <v>30000</v>
      </c>
      <c r="I26" s="271">
        <v>30000</v>
      </c>
      <c r="J26" s="271">
        <v>30000</v>
      </c>
    </row>
    <row r="27" spans="1:10" ht="21" customHeight="1">
      <c r="A27" s="66" t="s">
        <v>13</v>
      </c>
      <c r="B27" s="269" t="s">
        <v>80</v>
      </c>
      <c r="C27" s="270">
        <v>7980000</v>
      </c>
      <c r="D27" s="270">
        <v>20036854</v>
      </c>
      <c r="E27" s="270">
        <v>8000000</v>
      </c>
      <c r="F27" s="270">
        <v>8000000</v>
      </c>
      <c r="G27" s="270">
        <v>8000000</v>
      </c>
      <c r="H27" s="270">
        <v>8000000</v>
      </c>
      <c r="I27" s="270">
        <v>8000000</v>
      </c>
      <c r="J27" s="270">
        <v>8000000</v>
      </c>
    </row>
    <row r="28" spans="1:10" ht="21" customHeight="1">
      <c r="A28" s="66" t="s">
        <v>1</v>
      </c>
      <c r="B28" s="269" t="s">
        <v>81</v>
      </c>
      <c r="C28" s="276"/>
      <c r="D28" s="276"/>
      <c r="E28" s="276"/>
      <c r="F28" s="276"/>
      <c r="G28" s="276"/>
      <c r="H28" s="276"/>
      <c r="I28" s="276"/>
      <c r="J28" s="276"/>
    </row>
    <row r="29" spans="1:10" ht="14.25" customHeight="1">
      <c r="A29" s="60" t="s">
        <v>378</v>
      </c>
      <c r="B29" s="61" t="s">
        <v>379</v>
      </c>
      <c r="C29" s="277">
        <v>1.53</v>
      </c>
      <c r="D29" s="277">
        <v>6.74</v>
      </c>
      <c r="E29" s="277">
        <v>16.07</v>
      </c>
      <c r="F29" s="277">
        <v>14.33</v>
      </c>
      <c r="G29" s="277">
        <v>12.59</v>
      </c>
      <c r="H29" s="277">
        <v>11.01</v>
      </c>
      <c r="I29" s="277">
        <v>9.49</v>
      </c>
      <c r="J29" s="277">
        <v>7.96</v>
      </c>
    </row>
    <row r="30" spans="1:10" ht="14.25" customHeight="1">
      <c r="A30" s="60" t="s">
        <v>380</v>
      </c>
      <c r="B30" s="61" t="s">
        <v>410</v>
      </c>
      <c r="C30" s="277">
        <v>1.53</v>
      </c>
      <c r="D30" s="277">
        <v>6.74</v>
      </c>
      <c r="E30" s="277">
        <v>16.07</v>
      </c>
      <c r="F30" s="277">
        <v>14.33</v>
      </c>
      <c r="G30" s="277">
        <v>12.59</v>
      </c>
      <c r="H30" s="277">
        <v>11.01</v>
      </c>
      <c r="I30" s="277">
        <v>9.49</v>
      </c>
      <c r="J30" s="277">
        <v>7.96</v>
      </c>
    </row>
    <row r="31" spans="1:10" ht="14.25" customHeight="1">
      <c r="A31" s="60" t="s">
        <v>381</v>
      </c>
      <c r="B31" s="61" t="s">
        <v>123</v>
      </c>
      <c r="C31" s="277">
        <v>2.05</v>
      </c>
      <c r="D31" s="277">
        <v>0.43</v>
      </c>
      <c r="E31" s="277">
        <v>1.31</v>
      </c>
      <c r="F31" s="277">
        <v>2.2</v>
      </c>
      <c r="G31" s="277">
        <v>2.17</v>
      </c>
      <c r="H31" s="277">
        <v>1.95</v>
      </c>
      <c r="I31" s="277">
        <v>1.9</v>
      </c>
      <c r="J31" s="277">
        <v>1.9</v>
      </c>
    </row>
    <row r="32" spans="1:10" ht="14.25" customHeight="1">
      <c r="A32" s="60" t="s">
        <v>382</v>
      </c>
      <c r="B32" s="61" t="s">
        <v>124</v>
      </c>
      <c r="C32" s="277">
        <v>2.05</v>
      </c>
      <c r="D32" s="277">
        <v>0.43</v>
      </c>
      <c r="E32" s="277">
        <v>1.31</v>
      </c>
      <c r="F32" s="277">
        <v>2.2</v>
      </c>
      <c r="G32" s="277">
        <v>2.17</v>
      </c>
      <c r="H32" s="277">
        <v>1.95</v>
      </c>
      <c r="I32" s="277">
        <v>1.9</v>
      </c>
      <c r="J32" s="277">
        <v>1.9</v>
      </c>
    </row>
    <row r="35" spans="8:10" ht="12.75">
      <c r="H35" s="357" t="s">
        <v>422</v>
      </c>
      <c r="I35" s="357"/>
      <c r="J35" s="357"/>
    </row>
    <row r="36" spans="7:10" ht="12.75">
      <c r="G36" s="357" t="s">
        <v>423</v>
      </c>
      <c r="H36" s="357"/>
      <c r="I36" s="357"/>
      <c r="J36" s="357"/>
    </row>
  </sheetData>
  <mergeCells count="5">
    <mergeCell ref="A1:J1"/>
    <mergeCell ref="A4:A5"/>
    <mergeCell ref="B4:B5"/>
    <mergeCell ref="C4:C5"/>
    <mergeCell ref="D4:J4"/>
  </mergeCells>
  <printOptions/>
  <pageMargins left="0.75" right="0.75" top="1" bottom="1" header="0.5" footer="0.5"/>
  <pageSetup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9"/>
  <sheetViews>
    <sheetView zoomScaleSheetLayoutView="100" workbookViewId="0" topLeftCell="E1">
      <selection activeCell="M271" sqref="M271"/>
    </sheetView>
  </sheetViews>
  <sheetFormatPr defaultColWidth="9.00390625" defaultRowHeight="12.75"/>
  <cols>
    <col min="1" max="1" width="6.625" style="1" customWidth="1"/>
    <col min="2" max="2" width="8.875" style="1" bestFit="1" customWidth="1"/>
    <col min="3" max="3" width="4.875" style="1" customWidth="1"/>
    <col min="4" max="4" width="32.375" style="1" customWidth="1"/>
    <col min="5" max="8" width="11.625" style="1" customWidth="1"/>
    <col min="9" max="11" width="10.75390625" style="1" customWidth="1"/>
    <col min="12" max="12" width="11.75390625" style="1" customWidth="1"/>
    <col min="14" max="14" width="9.75390625" style="0" bestFit="1" customWidth="1"/>
  </cols>
  <sheetData>
    <row r="1" spans="1:12" ht="18">
      <c r="A1" s="396" t="s">
        <v>324</v>
      </c>
      <c r="B1" s="396"/>
      <c r="C1" s="396"/>
      <c r="D1" s="396"/>
      <c r="E1" s="396"/>
      <c r="F1" s="396"/>
      <c r="G1" s="396"/>
      <c r="H1" s="396"/>
      <c r="I1" s="396"/>
      <c r="J1" s="396"/>
      <c r="K1" s="396"/>
      <c r="L1" s="396"/>
    </row>
    <row r="2" spans="1:7" ht="18">
      <c r="A2" s="3"/>
      <c r="B2" s="3"/>
      <c r="C2" s="3"/>
      <c r="D2" s="3"/>
      <c r="E2" s="3"/>
      <c r="F2" s="3"/>
      <c r="G2" s="3"/>
    </row>
    <row r="3" spans="1:12" ht="12.75">
      <c r="A3" s="46"/>
      <c r="B3" s="46"/>
      <c r="C3" s="46"/>
      <c r="D3" s="46"/>
      <c r="E3" s="46"/>
      <c r="F3" s="46"/>
      <c r="H3" s="15"/>
      <c r="I3" s="15"/>
      <c r="J3" s="15"/>
      <c r="K3" s="15"/>
      <c r="L3" s="48" t="s">
        <v>33</v>
      </c>
    </row>
    <row r="4" spans="1:12" s="50" customFormat="1" ht="18.75" customHeight="1">
      <c r="A4" s="397" t="s">
        <v>2</v>
      </c>
      <c r="B4" s="397" t="s">
        <v>3</v>
      </c>
      <c r="C4" s="397" t="s">
        <v>99</v>
      </c>
      <c r="D4" s="397" t="s">
        <v>17</v>
      </c>
      <c r="E4" s="397" t="s">
        <v>388</v>
      </c>
      <c r="F4" s="397" t="s">
        <v>46</v>
      </c>
      <c r="G4" s="397"/>
      <c r="H4" s="397"/>
      <c r="I4" s="397"/>
      <c r="J4" s="397"/>
      <c r="K4" s="397"/>
      <c r="L4" s="397"/>
    </row>
    <row r="5" spans="1:12" s="50" customFormat="1" ht="20.25" customHeight="1">
      <c r="A5" s="397"/>
      <c r="B5" s="397"/>
      <c r="C5" s="397"/>
      <c r="D5" s="397"/>
      <c r="E5" s="397"/>
      <c r="F5" s="397" t="s">
        <v>23</v>
      </c>
      <c r="G5" s="397" t="s">
        <v>5</v>
      </c>
      <c r="H5" s="397"/>
      <c r="I5" s="397"/>
      <c r="J5" s="397"/>
      <c r="K5" s="397"/>
      <c r="L5" s="397" t="s">
        <v>26</v>
      </c>
    </row>
    <row r="6" spans="1:12" s="50" customFormat="1" ht="63.75">
      <c r="A6" s="397"/>
      <c r="B6" s="397"/>
      <c r="C6" s="397"/>
      <c r="D6" s="397"/>
      <c r="E6" s="397"/>
      <c r="F6" s="397"/>
      <c r="G6" s="66" t="s">
        <v>73</v>
      </c>
      <c r="H6" s="66" t="s">
        <v>127</v>
      </c>
      <c r="I6" s="66" t="s">
        <v>70</v>
      </c>
      <c r="J6" s="66" t="s">
        <v>101</v>
      </c>
      <c r="K6" s="66" t="s">
        <v>72</v>
      </c>
      <c r="L6" s="397"/>
    </row>
    <row r="7" spans="1:12" s="50" customFormat="1" ht="6" customHeight="1">
      <c r="A7" s="51">
        <v>1</v>
      </c>
      <c r="B7" s="51">
        <v>2</v>
      </c>
      <c r="C7" s="51">
        <v>3</v>
      </c>
      <c r="D7" s="51">
        <v>4</v>
      </c>
      <c r="E7" s="51">
        <v>5</v>
      </c>
      <c r="F7" s="51">
        <v>6</v>
      </c>
      <c r="G7" s="51">
        <v>7</v>
      </c>
      <c r="H7" s="51">
        <v>8</v>
      </c>
      <c r="I7" s="51">
        <v>9</v>
      </c>
      <c r="J7" s="51">
        <v>10</v>
      </c>
      <c r="K7" s="51">
        <v>11</v>
      </c>
      <c r="L7" s="51">
        <v>12</v>
      </c>
    </row>
    <row r="8" spans="1:12" s="50" customFormat="1" ht="12.75">
      <c r="A8" s="138" t="s">
        <v>129</v>
      </c>
      <c r="B8" s="111"/>
      <c r="C8" s="96"/>
      <c r="D8" s="88" t="s">
        <v>130</v>
      </c>
      <c r="E8" s="282">
        <f>SUM(E9,E13)</f>
        <v>12795637</v>
      </c>
      <c r="F8" s="279">
        <f>SUM(F9,F13)</f>
        <v>4100</v>
      </c>
      <c r="G8" s="295"/>
      <c r="H8" s="295"/>
      <c r="I8" s="331">
        <f>SUM(I13,I9)</f>
        <v>4100</v>
      </c>
      <c r="J8" s="295"/>
      <c r="K8" s="295"/>
      <c r="L8" s="279">
        <f>SUM(L9,L13)</f>
        <v>12791537</v>
      </c>
    </row>
    <row r="9" spans="1:12" s="50" customFormat="1" ht="25.5">
      <c r="A9" s="108"/>
      <c r="B9" s="121" t="s">
        <v>131</v>
      </c>
      <c r="C9" s="96"/>
      <c r="D9" s="352" t="s">
        <v>209</v>
      </c>
      <c r="E9" s="314">
        <f>SUM(E10:E12)</f>
        <v>12791537</v>
      </c>
      <c r="F9" s="314">
        <f>SUM(F10:F12)</f>
        <v>0</v>
      </c>
      <c r="G9" s="314"/>
      <c r="H9" s="314"/>
      <c r="I9" s="314"/>
      <c r="J9" s="314"/>
      <c r="K9" s="314"/>
      <c r="L9" s="314">
        <f>SUM(L10:L12)</f>
        <v>12791537</v>
      </c>
    </row>
    <row r="10" spans="1:12" s="50" customFormat="1" ht="25.5">
      <c r="A10" s="108"/>
      <c r="B10" s="401"/>
      <c r="C10" s="103">
        <v>6050</v>
      </c>
      <c r="D10" s="278" t="s">
        <v>210</v>
      </c>
      <c r="E10" s="286">
        <v>330000</v>
      </c>
      <c r="F10" s="297"/>
      <c r="G10" s="297"/>
      <c r="H10" s="297"/>
      <c r="I10" s="297"/>
      <c r="J10" s="297"/>
      <c r="K10" s="297"/>
      <c r="L10" s="281">
        <v>330000</v>
      </c>
    </row>
    <row r="11" spans="1:12" s="50" customFormat="1" ht="25.5">
      <c r="A11" s="108"/>
      <c r="B11" s="402"/>
      <c r="C11" s="100">
        <v>6058</v>
      </c>
      <c r="D11" s="89" t="s">
        <v>210</v>
      </c>
      <c r="E11" s="309">
        <v>10166250</v>
      </c>
      <c r="F11" s="293"/>
      <c r="G11" s="293"/>
      <c r="H11" s="293"/>
      <c r="I11" s="293"/>
      <c r="J11" s="293"/>
      <c r="K11" s="293"/>
      <c r="L11" s="283">
        <v>10166250</v>
      </c>
    </row>
    <row r="12" spans="1:12" s="50" customFormat="1" ht="25.5" customHeight="1">
      <c r="A12" s="108"/>
      <c r="B12" s="403"/>
      <c r="C12" s="105">
        <v>6059</v>
      </c>
      <c r="D12" s="151" t="s">
        <v>210</v>
      </c>
      <c r="E12" s="287">
        <v>2295287</v>
      </c>
      <c r="F12" s="294"/>
      <c r="G12" s="294"/>
      <c r="H12" s="294"/>
      <c r="I12" s="294"/>
      <c r="J12" s="294"/>
      <c r="K12" s="294"/>
      <c r="L12" s="284">
        <v>2295287</v>
      </c>
    </row>
    <row r="13" spans="1:12" s="50" customFormat="1" ht="12.75">
      <c r="A13" s="125"/>
      <c r="B13" s="121" t="s">
        <v>211</v>
      </c>
      <c r="C13" s="96"/>
      <c r="D13" s="152" t="s">
        <v>212</v>
      </c>
      <c r="E13" s="314">
        <f>SUM(E14)</f>
        <v>4100</v>
      </c>
      <c r="F13" s="314">
        <f>SUM(F14)</f>
        <v>4100</v>
      </c>
      <c r="G13" s="314"/>
      <c r="H13" s="314"/>
      <c r="I13" s="314">
        <f>SUM(I14)</f>
        <v>4100</v>
      </c>
      <c r="J13" s="314"/>
      <c r="K13" s="314"/>
      <c r="L13" s="314"/>
    </row>
    <row r="14" spans="1:12" s="50" customFormat="1" ht="38.25">
      <c r="A14" s="108"/>
      <c r="B14" s="119"/>
      <c r="C14" s="100">
        <v>2850</v>
      </c>
      <c r="D14" s="89" t="s">
        <v>213</v>
      </c>
      <c r="E14" s="280">
        <v>4100</v>
      </c>
      <c r="F14" s="281">
        <v>4100</v>
      </c>
      <c r="G14" s="293"/>
      <c r="H14" s="293"/>
      <c r="I14" s="351">
        <v>4100</v>
      </c>
      <c r="J14" s="293"/>
      <c r="K14" s="293"/>
      <c r="L14" s="295"/>
    </row>
    <row r="15" spans="1:12" s="50" customFormat="1" ht="12.75" hidden="1">
      <c r="A15" s="108"/>
      <c r="B15" s="121" t="s">
        <v>135</v>
      </c>
      <c r="C15" s="141"/>
      <c r="D15" s="92" t="s">
        <v>136</v>
      </c>
      <c r="E15" s="279"/>
      <c r="F15" s="295"/>
      <c r="G15" s="295"/>
      <c r="H15" s="295"/>
      <c r="I15" s="295"/>
      <c r="J15" s="295"/>
      <c r="K15" s="295"/>
      <c r="L15" s="295"/>
    </row>
    <row r="16" spans="1:12" s="50" customFormat="1" ht="12.75" hidden="1">
      <c r="A16" s="108"/>
      <c r="B16" s="119"/>
      <c r="C16" s="100">
        <v>4300</v>
      </c>
      <c r="D16" s="89" t="s">
        <v>214</v>
      </c>
      <c r="E16" s="284"/>
      <c r="F16" s="293"/>
      <c r="G16" s="293"/>
      <c r="H16" s="293"/>
      <c r="I16" s="293"/>
      <c r="J16" s="293"/>
      <c r="K16" s="293"/>
      <c r="L16" s="293"/>
    </row>
    <row r="17" spans="1:12" s="50" customFormat="1" ht="12.75">
      <c r="A17" s="110">
        <v>600</v>
      </c>
      <c r="B17" s="111"/>
      <c r="C17" s="96"/>
      <c r="D17" s="88" t="s">
        <v>215</v>
      </c>
      <c r="E17" s="279">
        <f>SUM(E18)</f>
        <v>312500</v>
      </c>
      <c r="F17" s="279">
        <f>SUM(F18)</f>
        <v>112500</v>
      </c>
      <c r="G17" s="295"/>
      <c r="H17" s="295"/>
      <c r="I17" s="295"/>
      <c r="J17" s="295"/>
      <c r="K17" s="295"/>
      <c r="L17" s="285">
        <f>SUM(L18)</f>
        <v>200000</v>
      </c>
    </row>
    <row r="18" spans="1:12" s="50" customFormat="1" ht="12.75">
      <c r="A18" s="125"/>
      <c r="B18" s="149">
        <v>60016</v>
      </c>
      <c r="C18" s="120"/>
      <c r="D18" s="193" t="s">
        <v>216</v>
      </c>
      <c r="E18" s="288">
        <f>SUM(E19:E22)</f>
        <v>312500</v>
      </c>
      <c r="F18" s="288">
        <f>SUM(F19:F22)</f>
        <v>112500</v>
      </c>
      <c r="G18" s="293"/>
      <c r="H18" s="293"/>
      <c r="I18" s="293"/>
      <c r="J18" s="293"/>
      <c r="K18" s="293"/>
      <c r="L18" s="288">
        <f>SUM(L19:L22)</f>
        <v>200000</v>
      </c>
    </row>
    <row r="19" spans="1:12" s="50" customFormat="1" ht="12.75">
      <c r="A19" s="100" t="s">
        <v>21</v>
      </c>
      <c r="B19" s="103"/>
      <c r="C19" s="103">
        <v>4210</v>
      </c>
      <c r="D19" s="153" t="s">
        <v>217</v>
      </c>
      <c r="E19" s="286">
        <f>10000+7500</f>
        <v>17500</v>
      </c>
      <c r="F19" s="296">
        <f>10000+7500</f>
        <v>17500</v>
      </c>
      <c r="G19" s="297"/>
      <c r="H19" s="298"/>
      <c r="I19" s="297"/>
      <c r="J19" s="298"/>
      <c r="K19" s="297"/>
      <c r="L19" s="299"/>
    </row>
    <row r="20" spans="1:12" s="50" customFormat="1" ht="12.75">
      <c r="A20" s="100"/>
      <c r="B20" s="100"/>
      <c r="C20" s="100">
        <v>4270</v>
      </c>
      <c r="D20" s="146" t="s">
        <v>218</v>
      </c>
      <c r="E20" s="309">
        <v>85000</v>
      </c>
      <c r="F20" s="300">
        <v>85000</v>
      </c>
      <c r="G20" s="293"/>
      <c r="H20" s="292"/>
      <c r="I20" s="293"/>
      <c r="J20" s="292"/>
      <c r="K20" s="293"/>
      <c r="L20" s="301"/>
    </row>
    <row r="21" spans="1:12" s="50" customFormat="1" ht="12.75">
      <c r="A21" s="100"/>
      <c r="B21" s="100"/>
      <c r="C21" s="100">
        <v>4300</v>
      </c>
      <c r="D21" s="146" t="s">
        <v>214</v>
      </c>
      <c r="E21" s="309">
        <v>10000</v>
      </c>
      <c r="F21" s="300">
        <v>10000</v>
      </c>
      <c r="G21" s="293"/>
      <c r="H21" s="292"/>
      <c r="I21" s="293"/>
      <c r="J21" s="292"/>
      <c r="K21" s="293"/>
      <c r="L21" s="301"/>
    </row>
    <row r="22" spans="1:12" s="50" customFormat="1" ht="27.75" customHeight="1">
      <c r="A22" s="100"/>
      <c r="B22" s="105"/>
      <c r="C22" s="336">
        <v>6050</v>
      </c>
      <c r="D22" s="151" t="s">
        <v>210</v>
      </c>
      <c r="E22" s="287">
        <f>1210000-605000-405000</f>
        <v>200000</v>
      </c>
      <c r="F22" s="302"/>
      <c r="G22" s="294"/>
      <c r="H22" s="303"/>
      <c r="I22" s="294"/>
      <c r="J22" s="303"/>
      <c r="K22" s="294"/>
      <c r="L22" s="287">
        <v>200000</v>
      </c>
    </row>
    <row r="23" spans="1:12" s="50" customFormat="1" ht="12.75">
      <c r="A23" s="110">
        <v>700</v>
      </c>
      <c r="B23" s="111"/>
      <c r="C23" s="96"/>
      <c r="D23" s="152" t="s">
        <v>219</v>
      </c>
      <c r="E23" s="279">
        <f>SUM(E24,E33)</f>
        <v>133200</v>
      </c>
      <c r="F23" s="279">
        <f>SUM(F24,F33)</f>
        <v>133200</v>
      </c>
      <c r="G23" s="293"/>
      <c r="H23" s="293"/>
      <c r="I23" s="293"/>
      <c r="J23" s="293"/>
      <c r="K23" s="293"/>
      <c r="L23" s="279"/>
    </row>
    <row r="24" spans="1:12" s="50" customFormat="1" ht="12.75">
      <c r="A24" s="101"/>
      <c r="B24" s="102">
        <v>70005</v>
      </c>
      <c r="C24" s="195"/>
      <c r="D24" s="196" t="s">
        <v>145</v>
      </c>
      <c r="E24" s="288">
        <f>SUM(E25:E26)</f>
        <v>117200</v>
      </c>
      <c r="F24" s="288">
        <f>SUM(F25:F26)</f>
        <v>117200</v>
      </c>
      <c r="G24" s="297"/>
      <c r="H24" s="297"/>
      <c r="I24" s="297"/>
      <c r="J24" s="297"/>
      <c r="K24" s="297"/>
      <c r="L24" s="288"/>
    </row>
    <row r="25" spans="1:12" s="50" customFormat="1" ht="12.75">
      <c r="A25" s="120"/>
      <c r="B25" s="195"/>
      <c r="C25" s="104">
        <v>3030</v>
      </c>
      <c r="D25" s="184" t="s">
        <v>220</v>
      </c>
      <c r="E25" s="281">
        <v>15000</v>
      </c>
      <c r="F25" s="296">
        <v>15000</v>
      </c>
      <c r="G25" s="297"/>
      <c r="H25" s="298"/>
      <c r="I25" s="297"/>
      <c r="J25" s="298"/>
      <c r="K25" s="297"/>
      <c r="L25" s="299"/>
    </row>
    <row r="26" spans="1:12" s="50" customFormat="1" ht="12.75">
      <c r="A26" s="125"/>
      <c r="B26" s="149"/>
      <c r="C26" s="108">
        <v>4300</v>
      </c>
      <c r="D26" s="154" t="s">
        <v>214</v>
      </c>
      <c r="E26" s="283">
        <v>102200</v>
      </c>
      <c r="F26" s="300">
        <v>102200</v>
      </c>
      <c r="G26" s="293"/>
      <c r="H26" s="292"/>
      <c r="I26" s="293"/>
      <c r="J26" s="292"/>
      <c r="K26" s="293"/>
      <c r="L26" s="293"/>
    </row>
    <row r="27" spans="1:12" s="50" customFormat="1" ht="25.5" hidden="1">
      <c r="A27" s="119"/>
      <c r="B27" s="100"/>
      <c r="C27" s="100">
        <v>4390</v>
      </c>
      <c r="D27" s="220" t="s">
        <v>279</v>
      </c>
      <c r="E27" s="304"/>
      <c r="F27" s="304"/>
      <c r="G27" s="305"/>
      <c r="H27" s="305"/>
      <c r="I27" s="305"/>
      <c r="J27" s="305"/>
      <c r="K27" s="305"/>
      <c r="L27" s="305"/>
    </row>
    <row r="28" spans="1:12" s="50" customFormat="1" ht="12.75" hidden="1">
      <c r="A28" s="100"/>
      <c r="B28" s="120">
        <v>70095</v>
      </c>
      <c r="C28" s="125"/>
      <c r="D28" s="198" t="s">
        <v>136</v>
      </c>
      <c r="E28" s="285"/>
      <c r="F28" s="292"/>
      <c r="G28" s="293"/>
      <c r="H28" s="292"/>
      <c r="I28" s="293"/>
      <c r="J28" s="292"/>
      <c r="K28" s="293"/>
      <c r="L28" s="301"/>
    </row>
    <row r="29" spans="1:12" s="50" customFormat="1" ht="12.75" hidden="1">
      <c r="A29" s="100"/>
      <c r="B29" s="100"/>
      <c r="C29" s="108">
        <v>4210</v>
      </c>
      <c r="D29" s="154" t="s">
        <v>217</v>
      </c>
      <c r="E29" s="283"/>
      <c r="F29" s="292"/>
      <c r="G29" s="293"/>
      <c r="H29" s="292"/>
      <c r="I29" s="293"/>
      <c r="J29" s="292"/>
      <c r="K29" s="293"/>
      <c r="L29" s="301"/>
    </row>
    <row r="30" spans="1:12" s="50" customFormat="1" ht="12.75" hidden="1">
      <c r="A30" s="108"/>
      <c r="B30" s="96">
        <v>70095</v>
      </c>
      <c r="C30" s="110"/>
      <c r="D30" s="221" t="s">
        <v>136</v>
      </c>
      <c r="E30" s="279"/>
      <c r="F30" s="291"/>
      <c r="G30" s="295"/>
      <c r="H30" s="306"/>
      <c r="I30" s="295"/>
      <c r="J30" s="306"/>
      <c r="K30" s="295"/>
      <c r="L30" s="307"/>
    </row>
    <row r="31" spans="1:12" s="50" customFormat="1" ht="12.75" hidden="1">
      <c r="A31" s="108"/>
      <c r="B31" s="119"/>
      <c r="C31" s="108">
        <v>4210</v>
      </c>
      <c r="D31" s="154" t="s">
        <v>293</v>
      </c>
      <c r="E31" s="283"/>
      <c r="F31" s="292"/>
      <c r="G31" s="293"/>
      <c r="H31" s="292"/>
      <c r="I31" s="293"/>
      <c r="J31" s="292"/>
      <c r="K31" s="293"/>
      <c r="L31" s="301"/>
    </row>
    <row r="32" spans="1:12" s="50" customFormat="1" ht="12.75" hidden="1">
      <c r="A32" s="106"/>
      <c r="B32" s="117"/>
      <c r="C32" s="106">
        <v>4300</v>
      </c>
      <c r="D32" s="176" t="s">
        <v>294</v>
      </c>
      <c r="E32" s="284"/>
      <c r="F32" s="303"/>
      <c r="G32" s="294"/>
      <c r="H32" s="303"/>
      <c r="I32" s="294"/>
      <c r="J32" s="303"/>
      <c r="K32" s="294"/>
      <c r="L32" s="287"/>
    </row>
    <row r="33" spans="1:12" s="50" customFormat="1" ht="12.75">
      <c r="A33" s="108"/>
      <c r="B33" s="110">
        <v>70095</v>
      </c>
      <c r="C33" s="110"/>
      <c r="D33" s="92" t="s">
        <v>136</v>
      </c>
      <c r="E33" s="279">
        <f>SUM(E34)</f>
        <v>16000</v>
      </c>
      <c r="F33" s="331">
        <f>SUM(F34)</f>
        <v>16000</v>
      </c>
      <c r="G33" s="331"/>
      <c r="H33" s="331"/>
      <c r="I33" s="331"/>
      <c r="J33" s="331"/>
      <c r="K33" s="331"/>
      <c r="L33" s="279"/>
    </row>
    <row r="34" spans="1:12" s="50" customFormat="1" ht="12.75">
      <c r="A34" s="108"/>
      <c r="B34" s="117"/>
      <c r="C34" s="105">
        <v>4210</v>
      </c>
      <c r="D34" s="176" t="s">
        <v>217</v>
      </c>
      <c r="E34" s="284">
        <v>16000</v>
      </c>
      <c r="F34" s="303">
        <v>16000</v>
      </c>
      <c r="G34" s="294"/>
      <c r="H34" s="303"/>
      <c r="I34" s="294"/>
      <c r="J34" s="303"/>
      <c r="K34" s="294"/>
      <c r="L34" s="287"/>
    </row>
    <row r="35" spans="1:12" s="50" customFormat="1" ht="12.75">
      <c r="A35" s="101">
        <v>750</v>
      </c>
      <c r="B35" s="111"/>
      <c r="C35" s="96"/>
      <c r="D35" s="92" t="s">
        <v>148</v>
      </c>
      <c r="E35" s="279">
        <f>SUM(E36,E45,E51,E73)</f>
        <v>1374422</v>
      </c>
      <c r="F35" s="279">
        <f>SUM(F36,F45,F51,F73)</f>
        <v>1368422</v>
      </c>
      <c r="G35" s="279">
        <f>SUM(G36,G45,G51,G73)</f>
        <v>900567</v>
      </c>
      <c r="H35" s="279">
        <f>SUM(H36,H45,H51,H73)</f>
        <v>155095</v>
      </c>
      <c r="I35" s="295"/>
      <c r="J35" s="295"/>
      <c r="K35" s="295"/>
      <c r="L35" s="279">
        <f>SUM(L36,L45,L51,L73)</f>
        <v>6000</v>
      </c>
    </row>
    <row r="36" spans="1:12" s="50" customFormat="1" ht="12.75">
      <c r="A36" s="101"/>
      <c r="B36" s="102">
        <v>75011</v>
      </c>
      <c r="C36" s="195"/>
      <c r="D36" s="199" t="s">
        <v>149</v>
      </c>
      <c r="E36" s="288">
        <f>SUM(E37:E44)</f>
        <v>53464</v>
      </c>
      <c r="F36" s="288">
        <f>SUM(F37:F44)</f>
        <v>53464</v>
      </c>
      <c r="G36" s="288">
        <f>SUM(G37:G44)</f>
        <v>39500</v>
      </c>
      <c r="H36" s="288">
        <f>SUM(H37:H44)</f>
        <v>6933</v>
      </c>
      <c r="I36" s="293"/>
      <c r="J36" s="293"/>
      <c r="K36" s="293"/>
      <c r="L36" s="288"/>
    </row>
    <row r="37" spans="1:12" s="50" customFormat="1" ht="12.75">
      <c r="A37" s="108"/>
      <c r="B37" s="114"/>
      <c r="C37" s="104">
        <v>4010</v>
      </c>
      <c r="D37" s="184" t="s">
        <v>221</v>
      </c>
      <c r="E37" s="281">
        <v>36000</v>
      </c>
      <c r="F37" s="296">
        <v>36000</v>
      </c>
      <c r="G37" s="281">
        <v>36000</v>
      </c>
      <c r="H37" s="298"/>
      <c r="I37" s="297"/>
      <c r="J37" s="298"/>
      <c r="K37" s="297"/>
      <c r="L37" s="299"/>
    </row>
    <row r="38" spans="1:12" s="50" customFormat="1" ht="12.75">
      <c r="A38" s="108"/>
      <c r="B38" s="119"/>
      <c r="C38" s="108">
        <v>4040</v>
      </c>
      <c r="D38" s="154" t="s">
        <v>222</v>
      </c>
      <c r="E38" s="283">
        <v>3500</v>
      </c>
      <c r="F38" s="300">
        <v>3500</v>
      </c>
      <c r="G38" s="283">
        <v>3500</v>
      </c>
      <c r="H38" s="292"/>
      <c r="I38" s="293"/>
      <c r="J38" s="292"/>
      <c r="K38" s="293"/>
      <c r="L38" s="301"/>
    </row>
    <row r="39" spans="1:12" s="50" customFormat="1" ht="12.75">
      <c r="A39" s="108"/>
      <c r="B39" s="119"/>
      <c r="C39" s="108">
        <v>4110</v>
      </c>
      <c r="D39" s="154" t="s">
        <v>223</v>
      </c>
      <c r="E39" s="283">
        <v>5965</v>
      </c>
      <c r="F39" s="300">
        <v>5965</v>
      </c>
      <c r="G39" s="293"/>
      <c r="H39" s="300">
        <v>5965</v>
      </c>
      <c r="I39" s="293"/>
      <c r="J39" s="292"/>
      <c r="K39" s="293"/>
      <c r="L39" s="301"/>
    </row>
    <row r="40" spans="1:12" s="50" customFormat="1" ht="12.75">
      <c r="A40" s="108"/>
      <c r="B40" s="119"/>
      <c r="C40" s="108">
        <v>4120</v>
      </c>
      <c r="D40" s="154" t="s">
        <v>224</v>
      </c>
      <c r="E40" s="283">
        <v>968</v>
      </c>
      <c r="F40" s="300">
        <v>968</v>
      </c>
      <c r="G40" s="293"/>
      <c r="H40" s="300">
        <v>968</v>
      </c>
      <c r="I40" s="293"/>
      <c r="J40" s="292"/>
      <c r="K40" s="293"/>
      <c r="L40" s="301"/>
    </row>
    <row r="41" spans="1:12" s="50" customFormat="1" ht="12.75">
      <c r="A41" s="108"/>
      <c r="B41" s="119"/>
      <c r="C41" s="108">
        <v>4210</v>
      </c>
      <c r="D41" s="154" t="s">
        <v>217</v>
      </c>
      <c r="E41" s="283">
        <v>2434</v>
      </c>
      <c r="F41" s="300">
        <v>2434</v>
      </c>
      <c r="G41" s="293"/>
      <c r="H41" s="292"/>
      <c r="I41" s="293"/>
      <c r="J41" s="292"/>
      <c r="K41" s="293"/>
      <c r="L41" s="301"/>
    </row>
    <row r="42" spans="1:12" s="50" customFormat="1" ht="12.75">
      <c r="A42" s="108"/>
      <c r="B42" s="119"/>
      <c r="C42" s="108">
        <v>4300</v>
      </c>
      <c r="D42" s="154" t="s">
        <v>214</v>
      </c>
      <c r="E42" s="283">
        <v>2100</v>
      </c>
      <c r="F42" s="300">
        <v>2100</v>
      </c>
      <c r="G42" s="293"/>
      <c r="H42" s="292"/>
      <c r="I42" s="293"/>
      <c r="J42" s="292"/>
      <c r="K42" s="293"/>
      <c r="L42" s="301"/>
    </row>
    <row r="43" spans="1:12" s="50" customFormat="1" ht="12.75">
      <c r="A43" s="108"/>
      <c r="B43" s="119"/>
      <c r="C43" s="108">
        <v>4410</v>
      </c>
      <c r="D43" s="154" t="s">
        <v>225</v>
      </c>
      <c r="E43" s="283">
        <v>1500</v>
      </c>
      <c r="F43" s="300">
        <v>1500</v>
      </c>
      <c r="G43" s="293"/>
      <c r="H43" s="292"/>
      <c r="I43" s="293"/>
      <c r="J43" s="292"/>
      <c r="K43" s="293"/>
      <c r="L43" s="301"/>
    </row>
    <row r="44" spans="1:12" s="50" customFormat="1" ht="12.75">
      <c r="A44" s="108"/>
      <c r="B44" s="117"/>
      <c r="C44" s="106">
        <v>4440</v>
      </c>
      <c r="D44" s="167" t="s">
        <v>226</v>
      </c>
      <c r="E44" s="284">
        <v>997</v>
      </c>
      <c r="F44" s="302">
        <v>997</v>
      </c>
      <c r="G44" s="294"/>
      <c r="H44" s="303"/>
      <c r="I44" s="294"/>
      <c r="J44" s="303"/>
      <c r="K44" s="294"/>
      <c r="L44" s="308"/>
    </row>
    <row r="45" spans="1:12" s="50" customFormat="1" ht="12.75">
      <c r="A45" s="125"/>
      <c r="B45" s="149">
        <v>75022</v>
      </c>
      <c r="C45" s="120"/>
      <c r="D45" s="193" t="s">
        <v>227</v>
      </c>
      <c r="E45" s="285">
        <f>SUM(E46:E50)</f>
        <v>49730</v>
      </c>
      <c r="F45" s="285">
        <f>SUM(F46:F50)</f>
        <v>49730</v>
      </c>
      <c r="G45" s="293"/>
      <c r="H45" s="293"/>
      <c r="I45" s="293"/>
      <c r="J45" s="293"/>
      <c r="K45" s="293"/>
      <c r="L45" s="293"/>
    </row>
    <row r="46" spans="1:12" s="50" customFormat="1" ht="12.75">
      <c r="A46" s="108"/>
      <c r="B46" s="114"/>
      <c r="C46" s="104">
        <v>3030</v>
      </c>
      <c r="D46" s="184" t="s">
        <v>220</v>
      </c>
      <c r="E46" s="281">
        <v>42370</v>
      </c>
      <c r="F46" s="281">
        <v>42370</v>
      </c>
      <c r="G46" s="297"/>
      <c r="H46" s="298"/>
      <c r="I46" s="297"/>
      <c r="J46" s="298"/>
      <c r="K46" s="297"/>
      <c r="L46" s="299"/>
    </row>
    <row r="47" spans="1:12" s="50" customFormat="1" ht="12.75">
      <c r="A47" s="108"/>
      <c r="B47" s="119"/>
      <c r="C47" s="108">
        <v>4210</v>
      </c>
      <c r="D47" s="154" t="s">
        <v>217</v>
      </c>
      <c r="E47" s="283">
        <v>4060</v>
      </c>
      <c r="F47" s="283">
        <v>4060</v>
      </c>
      <c r="G47" s="293"/>
      <c r="H47" s="292"/>
      <c r="I47" s="293"/>
      <c r="J47" s="292"/>
      <c r="K47" s="293"/>
      <c r="L47" s="301"/>
    </row>
    <row r="48" spans="1:12" s="50" customFormat="1" ht="12.75">
      <c r="A48" s="108"/>
      <c r="B48" s="119"/>
      <c r="C48" s="108">
        <v>4300</v>
      </c>
      <c r="D48" s="154" t="s">
        <v>214</v>
      </c>
      <c r="E48" s="283">
        <v>1200</v>
      </c>
      <c r="F48" s="283">
        <v>1200</v>
      </c>
      <c r="G48" s="293"/>
      <c r="H48" s="292"/>
      <c r="I48" s="293"/>
      <c r="J48" s="292"/>
      <c r="K48" s="293"/>
      <c r="L48" s="301"/>
    </row>
    <row r="49" spans="1:12" s="50" customFormat="1" ht="12.75">
      <c r="A49" s="108"/>
      <c r="B49" s="119"/>
      <c r="C49" s="108">
        <v>4410</v>
      </c>
      <c r="D49" s="154" t="s">
        <v>225</v>
      </c>
      <c r="E49" s="283">
        <v>100</v>
      </c>
      <c r="F49" s="283">
        <v>100</v>
      </c>
      <c r="G49" s="293"/>
      <c r="H49" s="292"/>
      <c r="I49" s="293"/>
      <c r="J49" s="292"/>
      <c r="K49" s="293"/>
      <c r="L49" s="301"/>
    </row>
    <row r="50" spans="1:12" s="50" customFormat="1" ht="25.5">
      <c r="A50" s="108"/>
      <c r="B50" s="117"/>
      <c r="C50" s="106">
        <v>4740</v>
      </c>
      <c r="D50" s="200" t="s">
        <v>277</v>
      </c>
      <c r="E50" s="284">
        <v>2000</v>
      </c>
      <c r="F50" s="284">
        <v>2000</v>
      </c>
      <c r="G50" s="294"/>
      <c r="H50" s="303"/>
      <c r="I50" s="294"/>
      <c r="J50" s="303"/>
      <c r="K50" s="294"/>
      <c r="L50" s="308"/>
    </row>
    <row r="51" spans="1:12" s="50" customFormat="1" ht="12.75">
      <c r="A51" s="125"/>
      <c r="B51" s="149">
        <v>75023</v>
      </c>
      <c r="C51" s="120"/>
      <c r="D51" s="193" t="s">
        <v>228</v>
      </c>
      <c r="E51" s="285">
        <f>SUM(E52:E72)</f>
        <v>1265728</v>
      </c>
      <c r="F51" s="285">
        <f>SUM(F52:F72)</f>
        <v>1259728</v>
      </c>
      <c r="G51" s="285">
        <f>SUM(G52:G72)</f>
        <v>861067</v>
      </c>
      <c r="H51" s="285">
        <f>SUM(H52:H72)</f>
        <v>148162</v>
      </c>
      <c r="I51" s="293"/>
      <c r="J51" s="293"/>
      <c r="K51" s="293"/>
      <c r="L51" s="285">
        <f>SUM(L52:L72)</f>
        <v>6000</v>
      </c>
    </row>
    <row r="52" spans="1:12" s="50" customFormat="1" ht="12.75">
      <c r="A52" s="100"/>
      <c r="B52" s="103"/>
      <c r="C52" s="103">
        <v>4010</v>
      </c>
      <c r="D52" s="325" t="s">
        <v>221</v>
      </c>
      <c r="E52" s="319">
        <v>809544</v>
      </c>
      <c r="F52" s="319">
        <v>809544</v>
      </c>
      <c r="G52" s="319">
        <v>809544</v>
      </c>
      <c r="H52" s="328"/>
      <c r="I52" s="328"/>
      <c r="J52" s="328"/>
      <c r="K52" s="328"/>
      <c r="L52" s="297"/>
    </row>
    <row r="53" spans="1:12" s="50" customFormat="1" ht="12.75">
      <c r="A53" s="100"/>
      <c r="B53" s="100"/>
      <c r="C53" s="100">
        <v>4040</v>
      </c>
      <c r="D53" s="224" t="s">
        <v>222</v>
      </c>
      <c r="E53" s="304">
        <v>51523</v>
      </c>
      <c r="F53" s="304">
        <v>51523</v>
      </c>
      <c r="G53" s="304">
        <v>51523</v>
      </c>
      <c r="H53" s="305"/>
      <c r="I53" s="305"/>
      <c r="J53" s="305"/>
      <c r="K53" s="305"/>
      <c r="L53" s="293"/>
    </row>
    <row r="54" spans="1:12" s="50" customFormat="1" ht="12.75">
      <c r="A54" s="100"/>
      <c r="B54" s="100"/>
      <c r="C54" s="100">
        <v>4110</v>
      </c>
      <c r="D54" s="224" t="s">
        <v>223</v>
      </c>
      <c r="E54" s="304">
        <v>127360</v>
      </c>
      <c r="F54" s="304">
        <v>127360</v>
      </c>
      <c r="G54" s="305"/>
      <c r="H54" s="304">
        <v>127360</v>
      </c>
      <c r="I54" s="305"/>
      <c r="J54" s="305"/>
      <c r="K54" s="305"/>
      <c r="L54" s="293"/>
    </row>
    <row r="55" spans="1:12" s="50" customFormat="1" ht="12.75">
      <c r="A55" s="100"/>
      <c r="B55" s="100"/>
      <c r="C55" s="100">
        <v>4120</v>
      </c>
      <c r="D55" s="224" t="s">
        <v>224</v>
      </c>
      <c r="E55" s="304">
        <v>20802</v>
      </c>
      <c r="F55" s="304">
        <v>20802</v>
      </c>
      <c r="G55" s="305"/>
      <c r="H55" s="304">
        <v>20802</v>
      </c>
      <c r="I55" s="305"/>
      <c r="J55" s="305"/>
      <c r="K55" s="305"/>
      <c r="L55" s="293"/>
    </row>
    <row r="56" spans="1:12" s="50" customFormat="1" ht="12.75" hidden="1">
      <c r="A56" s="100"/>
      <c r="B56" s="100"/>
      <c r="C56" s="100">
        <v>4170</v>
      </c>
      <c r="D56" s="224" t="s">
        <v>299</v>
      </c>
      <c r="E56" s="304"/>
      <c r="F56" s="304"/>
      <c r="G56" s="304"/>
      <c r="H56" s="304"/>
      <c r="I56" s="305"/>
      <c r="J56" s="305"/>
      <c r="K56" s="305"/>
      <c r="L56" s="293"/>
    </row>
    <row r="57" spans="1:12" s="50" customFormat="1" ht="12.75">
      <c r="A57" s="100"/>
      <c r="B57" s="100"/>
      <c r="C57" s="100">
        <v>4210</v>
      </c>
      <c r="D57" s="224" t="s">
        <v>217</v>
      </c>
      <c r="E57" s="304">
        <v>45000</v>
      </c>
      <c r="F57" s="304">
        <v>45000</v>
      </c>
      <c r="G57" s="305"/>
      <c r="H57" s="305"/>
      <c r="I57" s="305"/>
      <c r="J57" s="305"/>
      <c r="K57" s="305"/>
      <c r="L57" s="293"/>
    </row>
    <row r="58" spans="1:12" s="50" customFormat="1" ht="12.75">
      <c r="A58" s="100"/>
      <c r="B58" s="100"/>
      <c r="C58" s="100">
        <v>4260</v>
      </c>
      <c r="D58" s="224" t="s">
        <v>229</v>
      </c>
      <c r="E58" s="304">
        <v>40000</v>
      </c>
      <c r="F58" s="304">
        <v>40000</v>
      </c>
      <c r="G58" s="305"/>
      <c r="H58" s="305"/>
      <c r="I58" s="305"/>
      <c r="J58" s="305"/>
      <c r="K58" s="305"/>
      <c r="L58" s="293"/>
    </row>
    <row r="59" spans="1:12" s="50" customFormat="1" ht="12.75" hidden="1">
      <c r="A59" s="100"/>
      <c r="B59" s="100"/>
      <c r="C59" s="100"/>
      <c r="D59" s="224"/>
      <c r="E59" s="304"/>
      <c r="F59" s="304"/>
      <c r="G59" s="305"/>
      <c r="H59" s="305"/>
      <c r="I59" s="305"/>
      <c r="J59" s="305"/>
      <c r="K59" s="305"/>
      <c r="L59" s="293"/>
    </row>
    <row r="60" spans="1:12" s="50" customFormat="1" ht="12.75">
      <c r="A60" s="100"/>
      <c r="B60" s="100"/>
      <c r="C60" s="100">
        <v>4280</v>
      </c>
      <c r="D60" s="224" t="s">
        <v>281</v>
      </c>
      <c r="E60" s="304">
        <v>900</v>
      </c>
      <c r="F60" s="304">
        <v>900</v>
      </c>
      <c r="G60" s="305"/>
      <c r="H60" s="305"/>
      <c r="I60" s="305"/>
      <c r="J60" s="305"/>
      <c r="K60" s="305"/>
      <c r="L60" s="293"/>
    </row>
    <row r="61" spans="1:12" s="50" customFormat="1" ht="12.75">
      <c r="A61" s="100"/>
      <c r="B61" s="100"/>
      <c r="C61" s="100">
        <v>4300</v>
      </c>
      <c r="D61" s="224" t="s">
        <v>214</v>
      </c>
      <c r="E61" s="304">
        <v>90000</v>
      </c>
      <c r="F61" s="304">
        <v>90000</v>
      </c>
      <c r="G61" s="305"/>
      <c r="H61" s="305"/>
      <c r="I61" s="305"/>
      <c r="J61" s="305"/>
      <c r="K61" s="305"/>
      <c r="L61" s="293"/>
    </row>
    <row r="62" spans="1:12" s="50" customFormat="1" ht="12.75">
      <c r="A62" s="100"/>
      <c r="B62" s="100"/>
      <c r="C62" s="100">
        <v>4350</v>
      </c>
      <c r="D62" s="224" t="s">
        <v>230</v>
      </c>
      <c r="E62" s="304">
        <v>2000</v>
      </c>
      <c r="F62" s="304">
        <v>2000</v>
      </c>
      <c r="G62" s="305"/>
      <c r="H62" s="305"/>
      <c r="I62" s="305"/>
      <c r="J62" s="305"/>
      <c r="K62" s="305"/>
      <c r="L62" s="293"/>
    </row>
    <row r="63" spans="1:12" s="50" customFormat="1" ht="38.25">
      <c r="A63" s="100"/>
      <c r="B63" s="100"/>
      <c r="C63" s="100">
        <v>4360</v>
      </c>
      <c r="D63" s="218" t="s">
        <v>280</v>
      </c>
      <c r="E63" s="304">
        <v>2000</v>
      </c>
      <c r="F63" s="304">
        <v>2000</v>
      </c>
      <c r="G63" s="305"/>
      <c r="H63" s="305"/>
      <c r="I63" s="305"/>
      <c r="J63" s="305"/>
      <c r="K63" s="305"/>
      <c r="L63" s="293"/>
    </row>
    <row r="64" spans="1:12" s="50" customFormat="1" ht="38.25">
      <c r="A64" s="100"/>
      <c r="B64" s="100"/>
      <c r="C64" s="100">
        <v>4370</v>
      </c>
      <c r="D64" s="218" t="s">
        <v>275</v>
      </c>
      <c r="E64" s="304">
        <v>8000</v>
      </c>
      <c r="F64" s="304">
        <v>8000</v>
      </c>
      <c r="G64" s="305"/>
      <c r="H64" s="305"/>
      <c r="I64" s="305"/>
      <c r="J64" s="305"/>
      <c r="K64" s="305"/>
      <c r="L64" s="293"/>
    </row>
    <row r="65" spans="1:12" s="50" customFormat="1" ht="12.75">
      <c r="A65" s="100"/>
      <c r="B65" s="100"/>
      <c r="C65" s="100">
        <v>4410</v>
      </c>
      <c r="D65" s="224" t="s">
        <v>225</v>
      </c>
      <c r="E65" s="304">
        <v>8000</v>
      </c>
      <c r="F65" s="304">
        <v>8000</v>
      </c>
      <c r="G65" s="305"/>
      <c r="H65" s="305"/>
      <c r="I65" s="305"/>
      <c r="J65" s="305"/>
      <c r="K65" s="305"/>
      <c r="L65" s="293"/>
    </row>
    <row r="66" spans="1:12" s="50" customFormat="1" ht="12.75">
      <c r="A66" s="100"/>
      <c r="B66" s="100"/>
      <c r="C66" s="100">
        <v>4430</v>
      </c>
      <c r="D66" s="224" t="s">
        <v>231</v>
      </c>
      <c r="E66" s="304">
        <f>4000+1400</f>
        <v>5400</v>
      </c>
      <c r="F66" s="304">
        <f>4000+1400</f>
        <v>5400</v>
      </c>
      <c r="G66" s="305"/>
      <c r="H66" s="305"/>
      <c r="I66" s="305"/>
      <c r="J66" s="305"/>
      <c r="K66" s="305"/>
      <c r="L66" s="293"/>
    </row>
    <row r="67" spans="1:12" s="50" customFormat="1" ht="12.75">
      <c r="A67" s="100"/>
      <c r="B67" s="100"/>
      <c r="C67" s="100">
        <v>4440</v>
      </c>
      <c r="D67" s="224" t="s">
        <v>226</v>
      </c>
      <c r="E67" s="304">
        <v>16449</v>
      </c>
      <c r="F67" s="304">
        <v>16449</v>
      </c>
      <c r="G67" s="305"/>
      <c r="H67" s="305"/>
      <c r="I67" s="305"/>
      <c r="J67" s="305"/>
      <c r="K67" s="305"/>
      <c r="L67" s="293"/>
    </row>
    <row r="68" spans="1:12" s="50" customFormat="1" ht="12.75">
      <c r="A68" s="100"/>
      <c r="B68" s="100"/>
      <c r="C68" s="100">
        <v>4700</v>
      </c>
      <c r="D68" s="219" t="s">
        <v>276</v>
      </c>
      <c r="E68" s="304">
        <v>14000</v>
      </c>
      <c r="F68" s="304">
        <v>14000</v>
      </c>
      <c r="G68" s="305"/>
      <c r="H68" s="305"/>
      <c r="I68" s="305"/>
      <c r="J68" s="305"/>
      <c r="K68" s="305"/>
      <c r="L68" s="293"/>
    </row>
    <row r="69" spans="1:12" s="50" customFormat="1" ht="25.5">
      <c r="A69" s="100"/>
      <c r="B69" s="100"/>
      <c r="C69" s="100">
        <v>4740</v>
      </c>
      <c r="D69" s="220" t="s">
        <v>277</v>
      </c>
      <c r="E69" s="304">
        <f>4000-250</f>
        <v>3750</v>
      </c>
      <c r="F69" s="304">
        <f>4000-250</f>
        <v>3750</v>
      </c>
      <c r="G69" s="305"/>
      <c r="H69" s="305"/>
      <c r="I69" s="305"/>
      <c r="J69" s="305"/>
      <c r="K69" s="305"/>
      <c r="L69" s="293"/>
    </row>
    <row r="70" spans="1:12" s="50" customFormat="1" ht="25.5">
      <c r="A70" s="100"/>
      <c r="B70" s="100"/>
      <c r="C70" s="100">
        <v>4750</v>
      </c>
      <c r="D70" s="220" t="s">
        <v>278</v>
      </c>
      <c r="E70" s="304">
        <v>15000</v>
      </c>
      <c r="F70" s="304">
        <v>15000</v>
      </c>
      <c r="G70" s="305"/>
      <c r="H70" s="305"/>
      <c r="I70" s="305"/>
      <c r="J70" s="305"/>
      <c r="K70" s="305"/>
      <c r="L70" s="293"/>
    </row>
    <row r="71" spans="1:12" s="50" customFormat="1" ht="25.5" hidden="1">
      <c r="A71" s="100"/>
      <c r="B71" s="100"/>
      <c r="C71" s="100">
        <v>6050</v>
      </c>
      <c r="D71" s="218" t="s">
        <v>210</v>
      </c>
      <c r="E71" s="304"/>
      <c r="F71" s="305"/>
      <c r="G71" s="305"/>
      <c r="H71" s="305"/>
      <c r="I71" s="305"/>
      <c r="J71" s="305"/>
      <c r="K71" s="305"/>
      <c r="L71" s="283"/>
    </row>
    <row r="72" spans="1:12" s="50" customFormat="1" ht="25.5">
      <c r="A72" s="100"/>
      <c r="B72" s="105"/>
      <c r="C72" s="105">
        <v>6060</v>
      </c>
      <c r="D72" s="318" t="s">
        <v>232</v>
      </c>
      <c r="E72" s="320">
        <v>6000</v>
      </c>
      <c r="F72" s="326"/>
      <c r="G72" s="327"/>
      <c r="H72" s="327"/>
      <c r="I72" s="327"/>
      <c r="J72" s="327"/>
      <c r="K72" s="327"/>
      <c r="L72" s="284">
        <v>6000</v>
      </c>
    </row>
    <row r="73" spans="1:12" s="50" customFormat="1" ht="12.75">
      <c r="A73" s="108"/>
      <c r="B73" s="149">
        <v>75095</v>
      </c>
      <c r="C73" s="120"/>
      <c r="D73" s="202" t="s">
        <v>136</v>
      </c>
      <c r="E73" s="285">
        <f>SUM(E74:E75)</f>
        <v>5500</v>
      </c>
      <c r="F73" s="285">
        <f>SUM(F74:F75)</f>
        <v>5500</v>
      </c>
      <c r="G73" s="293"/>
      <c r="H73" s="293"/>
      <c r="I73" s="293"/>
      <c r="J73" s="293"/>
      <c r="K73" s="293"/>
      <c r="L73" s="293"/>
    </row>
    <row r="74" spans="1:12" s="50" customFormat="1" ht="12.75">
      <c r="A74" s="108"/>
      <c r="B74" s="114"/>
      <c r="C74" s="104">
        <v>3030</v>
      </c>
      <c r="D74" s="175" t="s">
        <v>220</v>
      </c>
      <c r="E74" s="281">
        <v>5400</v>
      </c>
      <c r="F74" s="296">
        <v>5400</v>
      </c>
      <c r="G74" s="297"/>
      <c r="H74" s="298"/>
      <c r="I74" s="297"/>
      <c r="J74" s="298"/>
      <c r="K74" s="297"/>
      <c r="L74" s="299"/>
    </row>
    <row r="75" spans="1:12" s="50" customFormat="1" ht="12.75">
      <c r="A75" s="106"/>
      <c r="B75" s="117"/>
      <c r="C75" s="106">
        <v>4210</v>
      </c>
      <c r="D75" s="176" t="s">
        <v>217</v>
      </c>
      <c r="E75" s="284">
        <v>100</v>
      </c>
      <c r="F75" s="302">
        <v>100</v>
      </c>
      <c r="G75" s="294"/>
      <c r="H75" s="303"/>
      <c r="I75" s="294"/>
      <c r="J75" s="303"/>
      <c r="K75" s="294"/>
      <c r="L75" s="308"/>
    </row>
    <row r="76" spans="1:12" s="50" customFormat="1" ht="51">
      <c r="A76" s="97">
        <v>751</v>
      </c>
      <c r="B76" s="98"/>
      <c r="C76" s="133"/>
      <c r="D76" s="152" t="s">
        <v>233</v>
      </c>
      <c r="E76" s="282">
        <f>SUM(E77)</f>
        <v>1100</v>
      </c>
      <c r="F76" s="282">
        <f>SUM(F77)</f>
        <v>1100</v>
      </c>
      <c r="G76" s="293"/>
      <c r="H76" s="293"/>
      <c r="I76" s="293"/>
      <c r="J76" s="293"/>
      <c r="K76" s="293"/>
      <c r="L76" s="293"/>
    </row>
    <row r="77" spans="1:12" s="50" customFormat="1" ht="25.5">
      <c r="A77" s="125"/>
      <c r="B77" s="149">
        <v>75101</v>
      </c>
      <c r="C77" s="120"/>
      <c r="D77" s="202" t="s">
        <v>155</v>
      </c>
      <c r="E77" s="285">
        <f>SUM(E78:E79)</f>
        <v>1100</v>
      </c>
      <c r="F77" s="285">
        <f>SUM(F78:F79)</f>
        <v>1100</v>
      </c>
      <c r="G77" s="297"/>
      <c r="H77" s="297"/>
      <c r="I77" s="297"/>
      <c r="J77" s="297"/>
      <c r="K77" s="297"/>
      <c r="L77" s="297"/>
    </row>
    <row r="78" spans="1:12" s="50" customFormat="1" ht="12.75">
      <c r="A78" s="100"/>
      <c r="B78" s="103"/>
      <c r="C78" s="104">
        <v>4300</v>
      </c>
      <c r="D78" s="184" t="s">
        <v>214</v>
      </c>
      <c r="E78" s="281">
        <v>800</v>
      </c>
      <c r="F78" s="296">
        <v>800</v>
      </c>
      <c r="G78" s="297"/>
      <c r="H78" s="298"/>
      <c r="I78" s="297"/>
      <c r="J78" s="298"/>
      <c r="K78" s="297"/>
      <c r="L78" s="299"/>
    </row>
    <row r="79" spans="1:12" s="50" customFormat="1" ht="25.5">
      <c r="A79" s="105"/>
      <c r="B79" s="105"/>
      <c r="C79" s="106">
        <v>4740</v>
      </c>
      <c r="D79" s="200" t="s">
        <v>277</v>
      </c>
      <c r="E79" s="284">
        <v>300</v>
      </c>
      <c r="F79" s="302">
        <v>300</v>
      </c>
      <c r="G79" s="294"/>
      <c r="H79" s="303"/>
      <c r="I79" s="294"/>
      <c r="J79" s="303"/>
      <c r="K79" s="294"/>
      <c r="L79" s="308"/>
    </row>
    <row r="80" spans="1:12" s="50" customFormat="1" ht="25.5">
      <c r="A80" s="101">
        <v>754</v>
      </c>
      <c r="B80" s="98"/>
      <c r="C80" s="133"/>
      <c r="D80" s="152" t="s">
        <v>234</v>
      </c>
      <c r="E80" s="282">
        <f>SUM(E81,E95,E99)</f>
        <v>121800</v>
      </c>
      <c r="F80" s="282">
        <f>SUM(F81,F95,F99)</f>
        <v>121800</v>
      </c>
      <c r="G80" s="282">
        <f>SUM(G81,G95,G99)</f>
        <v>32263</v>
      </c>
      <c r="H80" s="282">
        <f>SUM(H81,H95,H99)</f>
        <v>5030</v>
      </c>
      <c r="I80" s="294"/>
      <c r="J80" s="294"/>
      <c r="K80" s="294"/>
      <c r="L80" s="294"/>
    </row>
    <row r="81" spans="1:12" s="50" customFormat="1" ht="12.75">
      <c r="A81" s="101"/>
      <c r="B81" s="102">
        <v>75412</v>
      </c>
      <c r="C81" s="195"/>
      <c r="D81" s="199" t="s">
        <v>235</v>
      </c>
      <c r="E81" s="288">
        <f>SUM(E82:E94)</f>
        <v>110950</v>
      </c>
      <c r="F81" s="288">
        <f>SUM(F82:F94)</f>
        <v>110950</v>
      </c>
      <c r="G81" s="285">
        <f>SUM(G82:G94)</f>
        <v>31863</v>
      </c>
      <c r="H81" s="285">
        <f>SUM(H82:H94)</f>
        <v>5030</v>
      </c>
      <c r="I81" s="293"/>
      <c r="J81" s="293"/>
      <c r="K81" s="293"/>
      <c r="L81" s="293"/>
    </row>
    <row r="82" spans="1:12" s="50" customFormat="1" ht="12.75">
      <c r="A82" s="100"/>
      <c r="B82" s="103"/>
      <c r="C82" s="103">
        <v>3030</v>
      </c>
      <c r="D82" s="317" t="s">
        <v>236</v>
      </c>
      <c r="E82" s="319">
        <v>6000</v>
      </c>
      <c r="F82" s="319">
        <v>6000</v>
      </c>
      <c r="G82" s="328"/>
      <c r="H82" s="328"/>
      <c r="I82" s="328"/>
      <c r="J82" s="328"/>
      <c r="K82" s="328"/>
      <c r="L82" s="297"/>
    </row>
    <row r="83" spans="1:12" s="50" customFormat="1" ht="12.75">
      <c r="A83" s="100"/>
      <c r="B83" s="100"/>
      <c r="C83" s="100">
        <v>4010</v>
      </c>
      <c r="D83" s="224" t="s">
        <v>221</v>
      </c>
      <c r="E83" s="304">
        <v>30037</v>
      </c>
      <c r="F83" s="304">
        <v>30037</v>
      </c>
      <c r="G83" s="304">
        <v>30037</v>
      </c>
      <c r="H83" s="305"/>
      <c r="I83" s="305"/>
      <c r="J83" s="305"/>
      <c r="K83" s="305"/>
      <c r="L83" s="293"/>
    </row>
    <row r="84" spans="1:12" s="50" customFormat="1" ht="12.75">
      <c r="A84" s="100"/>
      <c r="B84" s="100"/>
      <c r="C84" s="100">
        <v>4040</v>
      </c>
      <c r="D84" s="224" t="s">
        <v>222</v>
      </c>
      <c r="E84" s="304">
        <v>1826</v>
      </c>
      <c r="F84" s="304">
        <v>1826</v>
      </c>
      <c r="G84" s="304">
        <v>1826</v>
      </c>
      <c r="H84" s="305"/>
      <c r="I84" s="305"/>
      <c r="J84" s="305"/>
      <c r="K84" s="305"/>
      <c r="L84" s="293"/>
    </row>
    <row r="85" spans="1:12" s="50" customFormat="1" ht="12.75">
      <c r="A85" s="100"/>
      <c r="B85" s="100"/>
      <c r="C85" s="100">
        <v>4110</v>
      </c>
      <c r="D85" s="224" t="s">
        <v>223</v>
      </c>
      <c r="E85" s="304">
        <v>4328</v>
      </c>
      <c r="F85" s="304">
        <v>4328</v>
      </c>
      <c r="G85" s="305"/>
      <c r="H85" s="304">
        <v>4328</v>
      </c>
      <c r="I85" s="305"/>
      <c r="J85" s="305"/>
      <c r="K85" s="305"/>
      <c r="L85" s="293"/>
    </row>
    <row r="86" spans="1:12" s="50" customFormat="1" ht="12.75">
      <c r="A86" s="100"/>
      <c r="B86" s="100"/>
      <c r="C86" s="100">
        <v>4120</v>
      </c>
      <c r="D86" s="224" t="s">
        <v>224</v>
      </c>
      <c r="E86" s="304">
        <v>702</v>
      </c>
      <c r="F86" s="304">
        <v>702</v>
      </c>
      <c r="G86" s="305"/>
      <c r="H86" s="304">
        <v>702</v>
      </c>
      <c r="I86" s="305"/>
      <c r="J86" s="305"/>
      <c r="K86" s="305"/>
      <c r="L86" s="293"/>
    </row>
    <row r="87" spans="1:12" s="50" customFormat="1" ht="12.75">
      <c r="A87" s="100"/>
      <c r="B87" s="100"/>
      <c r="C87" s="100">
        <v>4210</v>
      </c>
      <c r="D87" s="224" t="s">
        <v>217</v>
      </c>
      <c r="E87" s="304">
        <f>32000+13500</f>
        <v>45500</v>
      </c>
      <c r="F87" s="304">
        <f>32000+13500</f>
        <v>45500</v>
      </c>
      <c r="G87" s="305"/>
      <c r="H87" s="305"/>
      <c r="I87" s="305"/>
      <c r="J87" s="305"/>
      <c r="K87" s="305"/>
      <c r="L87" s="293"/>
    </row>
    <row r="88" spans="1:12" s="50" customFormat="1" ht="12.75">
      <c r="A88" s="100"/>
      <c r="B88" s="100"/>
      <c r="C88" s="100">
        <v>4260</v>
      </c>
      <c r="D88" s="224" t="s">
        <v>229</v>
      </c>
      <c r="E88" s="304">
        <v>5500</v>
      </c>
      <c r="F88" s="304">
        <v>5500</v>
      </c>
      <c r="G88" s="305"/>
      <c r="H88" s="305"/>
      <c r="I88" s="305"/>
      <c r="J88" s="305"/>
      <c r="K88" s="305"/>
      <c r="L88" s="293"/>
    </row>
    <row r="89" spans="1:12" s="50" customFormat="1" ht="12.75" hidden="1">
      <c r="A89" s="100"/>
      <c r="B89" s="100"/>
      <c r="C89" s="100">
        <v>4270</v>
      </c>
      <c r="D89" s="224" t="s">
        <v>218</v>
      </c>
      <c r="E89" s="304"/>
      <c r="F89" s="304"/>
      <c r="G89" s="305"/>
      <c r="H89" s="305"/>
      <c r="I89" s="305"/>
      <c r="J89" s="305"/>
      <c r="K89" s="305"/>
      <c r="L89" s="293"/>
    </row>
    <row r="90" spans="1:12" s="50" customFormat="1" ht="12.75">
      <c r="A90" s="100"/>
      <c r="B90" s="100"/>
      <c r="C90" s="100">
        <v>4280</v>
      </c>
      <c r="D90" s="224" t="s">
        <v>281</v>
      </c>
      <c r="E90" s="304">
        <v>60</v>
      </c>
      <c r="F90" s="304">
        <v>60</v>
      </c>
      <c r="G90" s="305"/>
      <c r="H90" s="305"/>
      <c r="I90" s="305"/>
      <c r="J90" s="305"/>
      <c r="K90" s="305"/>
      <c r="L90" s="293"/>
    </row>
    <row r="91" spans="1:12" s="50" customFormat="1" ht="12.75">
      <c r="A91" s="100"/>
      <c r="B91" s="100"/>
      <c r="C91" s="100">
        <v>4300</v>
      </c>
      <c r="D91" s="224" t="s">
        <v>214</v>
      </c>
      <c r="E91" s="304">
        <v>8000</v>
      </c>
      <c r="F91" s="304">
        <v>8000</v>
      </c>
      <c r="G91" s="305"/>
      <c r="H91" s="305"/>
      <c r="I91" s="305"/>
      <c r="J91" s="305"/>
      <c r="K91" s="305"/>
      <c r="L91" s="293"/>
    </row>
    <row r="92" spans="1:12" s="50" customFormat="1" ht="38.25">
      <c r="A92" s="100"/>
      <c r="B92" s="100"/>
      <c r="C92" s="100">
        <v>4370</v>
      </c>
      <c r="D92" s="218" t="s">
        <v>275</v>
      </c>
      <c r="E92" s="304">
        <v>1500</v>
      </c>
      <c r="F92" s="304">
        <v>1500</v>
      </c>
      <c r="G92" s="305"/>
      <c r="H92" s="305"/>
      <c r="I92" s="305"/>
      <c r="J92" s="305"/>
      <c r="K92" s="305"/>
      <c r="L92" s="293"/>
    </row>
    <row r="93" spans="1:12" s="50" customFormat="1" ht="12.75">
      <c r="A93" s="100"/>
      <c r="B93" s="100"/>
      <c r="C93" s="100">
        <v>4430</v>
      </c>
      <c r="D93" s="224" t="s">
        <v>237</v>
      </c>
      <c r="E93" s="304">
        <v>6500</v>
      </c>
      <c r="F93" s="304">
        <v>6500</v>
      </c>
      <c r="G93" s="305"/>
      <c r="H93" s="305"/>
      <c r="I93" s="305"/>
      <c r="J93" s="305"/>
      <c r="K93" s="305"/>
      <c r="L93" s="293"/>
    </row>
    <row r="94" spans="1:12" s="50" customFormat="1" ht="12.75">
      <c r="A94" s="100"/>
      <c r="B94" s="105"/>
      <c r="C94" s="105">
        <v>4440</v>
      </c>
      <c r="D94" s="329" t="s">
        <v>226</v>
      </c>
      <c r="E94" s="320">
        <v>997</v>
      </c>
      <c r="F94" s="320">
        <v>997</v>
      </c>
      <c r="G94" s="327"/>
      <c r="H94" s="327"/>
      <c r="I94" s="327"/>
      <c r="J94" s="327"/>
      <c r="K94" s="327"/>
      <c r="L94" s="294"/>
    </row>
    <row r="95" spans="1:12" s="50" customFormat="1" ht="12.75">
      <c r="A95" s="125"/>
      <c r="B95" s="149">
        <v>75414</v>
      </c>
      <c r="C95" s="120"/>
      <c r="D95" s="193" t="s">
        <v>157</v>
      </c>
      <c r="E95" s="285">
        <f>SUM(E96:E98)</f>
        <v>850</v>
      </c>
      <c r="F95" s="285">
        <f>SUM(F96:F98)</f>
        <v>850</v>
      </c>
      <c r="G95" s="285">
        <f>SUM(G96)</f>
        <v>400</v>
      </c>
      <c r="H95" s="293"/>
      <c r="I95" s="293"/>
      <c r="J95" s="293"/>
      <c r="K95" s="293"/>
      <c r="L95" s="293"/>
    </row>
    <row r="96" spans="1:12" s="50" customFormat="1" ht="12.75">
      <c r="A96" s="108"/>
      <c r="B96" s="114"/>
      <c r="C96" s="104">
        <v>4170</v>
      </c>
      <c r="D96" s="184" t="s">
        <v>238</v>
      </c>
      <c r="E96" s="281">
        <v>400</v>
      </c>
      <c r="F96" s="296">
        <v>400</v>
      </c>
      <c r="G96" s="281">
        <v>400</v>
      </c>
      <c r="H96" s="298"/>
      <c r="I96" s="297"/>
      <c r="J96" s="298"/>
      <c r="K96" s="297"/>
      <c r="L96" s="299"/>
    </row>
    <row r="97" spans="1:12" s="50" customFormat="1" ht="12.75">
      <c r="A97" s="108"/>
      <c r="B97" s="119"/>
      <c r="C97" s="108">
        <v>4210</v>
      </c>
      <c r="D97" s="154" t="s">
        <v>217</v>
      </c>
      <c r="E97" s="283">
        <v>250</v>
      </c>
      <c r="F97" s="300">
        <v>250</v>
      </c>
      <c r="G97" s="293"/>
      <c r="H97" s="292"/>
      <c r="I97" s="293"/>
      <c r="J97" s="292"/>
      <c r="K97" s="293"/>
      <c r="L97" s="301"/>
    </row>
    <row r="98" spans="1:12" s="50" customFormat="1" ht="12.75">
      <c r="A98" s="108"/>
      <c r="B98" s="119"/>
      <c r="C98" s="108">
        <v>4700</v>
      </c>
      <c r="D98" s="154" t="s">
        <v>276</v>
      </c>
      <c r="E98" s="283">
        <v>200</v>
      </c>
      <c r="F98" s="300">
        <v>200</v>
      </c>
      <c r="G98" s="293"/>
      <c r="H98" s="292"/>
      <c r="I98" s="293"/>
      <c r="J98" s="292"/>
      <c r="K98" s="293"/>
      <c r="L98" s="301"/>
    </row>
    <row r="99" spans="1:12" s="50" customFormat="1" ht="12.75">
      <c r="A99" s="108"/>
      <c r="B99" s="111">
        <v>75421</v>
      </c>
      <c r="C99" s="110"/>
      <c r="D99" s="221" t="s">
        <v>321</v>
      </c>
      <c r="E99" s="279">
        <f>SUM(E100)</f>
        <v>10000</v>
      </c>
      <c r="F99" s="310">
        <f>SUM(F100)</f>
        <v>10000</v>
      </c>
      <c r="G99" s="295"/>
      <c r="H99" s="306"/>
      <c r="I99" s="295"/>
      <c r="J99" s="306"/>
      <c r="K99" s="295"/>
      <c r="L99" s="307"/>
    </row>
    <row r="100" spans="1:12" s="50" customFormat="1" ht="12.75">
      <c r="A100" s="106"/>
      <c r="B100" s="117"/>
      <c r="C100" s="159">
        <v>4300</v>
      </c>
      <c r="D100" s="50" t="s">
        <v>214</v>
      </c>
      <c r="E100" s="315">
        <v>10000</v>
      </c>
      <c r="F100" s="315">
        <v>10000</v>
      </c>
      <c r="G100" s="294"/>
      <c r="H100" s="303"/>
      <c r="I100" s="294"/>
      <c r="J100" s="303"/>
      <c r="K100" s="294"/>
      <c r="L100" s="308"/>
    </row>
    <row r="101" spans="1:12" s="50" customFormat="1" ht="61.5" customHeight="1">
      <c r="A101" s="97">
        <v>756</v>
      </c>
      <c r="B101" s="221"/>
      <c r="C101" s="88"/>
      <c r="D101" s="222" t="s">
        <v>239</v>
      </c>
      <c r="E101" s="279">
        <f>SUM(E102)</f>
        <v>27000</v>
      </c>
      <c r="F101" s="279">
        <f>SUM(F102)</f>
        <v>27000</v>
      </c>
      <c r="G101" s="279">
        <f>SUM(G102)</f>
        <v>11000</v>
      </c>
      <c r="H101" s="295"/>
      <c r="I101" s="295"/>
      <c r="J101" s="295"/>
      <c r="K101" s="295"/>
      <c r="L101" s="295"/>
    </row>
    <row r="102" spans="1:12" s="50" customFormat="1" ht="25.5">
      <c r="A102" s="108"/>
      <c r="B102" s="149">
        <v>75647</v>
      </c>
      <c r="C102" s="120"/>
      <c r="D102" s="202" t="s">
        <v>240</v>
      </c>
      <c r="E102" s="285">
        <f>SUM(E103:E106)</f>
        <v>27000</v>
      </c>
      <c r="F102" s="285">
        <f>SUM(F103:F106)</f>
        <v>27000</v>
      </c>
      <c r="G102" s="288">
        <f>SUM(G103)</f>
        <v>11000</v>
      </c>
      <c r="H102" s="297"/>
      <c r="I102" s="297"/>
      <c r="J102" s="297"/>
      <c r="K102" s="297"/>
      <c r="L102" s="297"/>
    </row>
    <row r="103" spans="1:12" s="50" customFormat="1" ht="12.75">
      <c r="A103" s="100"/>
      <c r="B103" s="103"/>
      <c r="C103" s="104">
        <v>4100</v>
      </c>
      <c r="D103" s="184" t="s">
        <v>241</v>
      </c>
      <c r="E103" s="281">
        <v>11000</v>
      </c>
      <c r="F103" s="281">
        <v>11000</v>
      </c>
      <c r="G103" s="281">
        <v>11000</v>
      </c>
      <c r="H103" s="298"/>
      <c r="I103" s="297"/>
      <c r="J103" s="298"/>
      <c r="K103" s="297"/>
      <c r="L103" s="299"/>
    </row>
    <row r="104" spans="1:12" s="50" customFormat="1" ht="12.75">
      <c r="A104" s="100"/>
      <c r="B104" s="100"/>
      <c r="C104" s="108">
        <v>4210</v>
      </c>
      <c r="D104" s="154" t="s">
        <v>217</v>
      </c>
      <c r="E104" s="283">
        <v>4000</v>
      </c>
      <c r="F104" s="283">
        <v>4000</v>
      </c>
      <c r="G104" s="293"/>
      <c r="H104" s="292"/>
      <c r="I104" s="293"/>
      <c r="J104" s="292"/>
      <c r="K104" s="293"/>
      <c r="L104" s="301"/>
    </row>
    <row r="105" spans="1:12" s="50" customFormat="1" ht="12.75">
      <c r="A105" s="100"/>
      <c r="B105" s="100"/>
      <c r="C105" s="108">
        <v>4300</v>
      </c>
      <c r="D105" s="154" t="s">
        <v>214</v>
      </c>
      <c r="E105" s="283">
        <v>10000</v>
      </c>
      <c r="F105" s="283">
        <v>10000</v>
      </c>
      <c r="G105" s="293"/>
      <c r="H105" s="292"/>
      <c r="I105" s="293"/>
      <c r="J105" s="292"/>
      <c r="K105" s="293"/>
      <c r="L105" s="301"/>
    </row>
    <row r="106" spans="1:12" s="50" customFormat="1" ht="25.5">
      <c r="A106" s="105"/>
      <c r="B106" s="105"/>
      <c r="C106" s="106">
        <v>4740</v>
      </c>
      <c r="D106" s="200" t="s">
        <v>277</v>
      </c>
      <c r="E106" s="284">
        <v>2000</v>
      </c>
      <c r="F106" s="284">
        <v>2000</v>
      </c>
      <c r="G106" s="294"/>
      <c r="H106" s="303"/>
      <c r="I106" s="294"/>
      <c r="J106" s="303"/>
      <c r="K106" s="294"/>
      <c r="L106" s="308"/>
    </row>
    <row r="107" spans="1:12" s="50" customFormat="1" ht="12.75">
      <c r="A107" s="110">
        <v>757</v>
      </c>
      <c r="B107" s="98"/>
      <c r="C107" s="133"/>
      <c r="D107" s="145" t="s">
        <v>242</v>
      </c>
      <c r="E107" s="282">
        <f>SUM(E108)</f>
        <v>25000</v>
      </c>
      <c r="F107" s="282">
        <f>SUM(F108)</f>
        <v>25000</v>
      </c>
      <c r="G107" s="294"/>
      <c r="H107" s="294"/>
      <c r="I107" s="294"/>
      <c r="J107" s="282">
        <f>SUM(J108)</f>
        <v>25000</v>
      </c>
      <c r="K107" s="294"/>
      <c r="L107" s="294"/>
    </row>
    <row r="108" spans="1:12" s="50" customFormat="1" ht="38.25">
      <c r="A108" s="125"/>
      <c r="B108" s="98">
        <v>75702</v>
      </c>
      <c r="C108" s="133"/>
      <c r="D108" s="152" t="s">
        <v>243</v>
      </c>
      <c r="E108" s="279">
        <f>SUM(E109)</f>
        <v>25000</v>
      </c>
      <c r="F108" s="279">
        <f>SUM(F109)</f>
        <v>25000</v>
      </c>
      <c r="G108" s="293"/>
      <c r="H108" s="293"/>
      <c r="I108" s="293"/>
      <c r="J108" s="279">
        <f>SUM(J109)</f>
        <v>25000</v>
      </c>
      <c r="K108" s="293"/>
      <c r="L108" s="293"/>
    </row>
    <row r="109" spans="1:12" s="50" customFormat="1" ht="38.25">
      <c r="A109" s="106"/>
      <c r="B109" s="117"/>
      <c r="C109" s="105">
        <v>8070</v>
      </c>
      <c r="D109" s="151" t="s">
        <v>244</v>
      </c>
      <c r="E109" s="280">
        <v>25000</v>
      </c>
      <c r="F109" s="280">
        <v>25000</v>
      </c>
      <c r="G109" s="295"/>
      <c r="H109" s="295"/>
      <c r="I109" s="295"/>
      <c r="J109" s="280">
        <v>25000</v>
      </c>
      <c r="K109" s="295"/>
      <c r="L109" s="295"/>
    </row>
    <row r="110" spans="1:12" s="50" customFormat="1" ht="12.75">
      <c r="A110" s="97">
        <v>758</v>
      </c>
      <c r="B110" s="98"/>
      <c r="C110" s="133"/>
      <c r="D110" s="152" t="s">
        <v>194</v>
      </c>
      <c r="E110" s="282">
        <f>SUM(E111)</f>
        <v>63000</v>
      </c>
      <c r="F110" s="282">
        <f>SUM(F111)</f>
        <v>63000</v>
      </c>
      <c r="G110" s="293"/>
      <c r="H110" s="293"/>
      <c r="I110" s="293"/>
      <c r="J110" s="293"/>
      <c r="K110" s="293"/>
      <c r="L110" s="293"/>
    </row>
    <row r="111" spans="1:12" s="50" customFormat="1" ht="12.75">
      <c r="A111" s="125"/>
      <c r="B111" s="98">
        <v>75818</v>
      </c>
      <c r="C111" s="133"/>
      <c r="D111" s="152" t="s">
        <v>245</v>
      </c>
      <c r="E111" s="279">
        <f>SUM(E112)</f>
        <v>63000</v>
      </c>
      <c r="F111" s="279">
        <f>SUM(F112)</f>
        <v>63000</v>
      </c>
      <c r="G111" s="295"/>
      <c r="H111" s="295"/>
      <c r="I111" s="295"/>
      <c r="J111" s="295"/>
      <c r="K111" s="295"/>
      <c r="L111" s="295"/>
    </row>
    <row r="112" spans="1:12" s="50" customFormat="1" ht="12.75">
      <c r="A112" s="106"/>
      <c r="B112" s="117"/>
      <c r="C112" s="105">
        <v>4810</v>
      </c>
      <c r="D112" s="151" t="s">
        <v>246</v>
      </c>
      <c r="E112" s="284">
        <f>100000-37000</f>
        <v>63000</v>
      </c>
      <c r="F112" s="284">
        <f>100000-37000</f>
        <v>63000</v>
      </c>
      <c r="G112" s="293"/>
      <c r="H112" s="293"/>
      <c r="I112" s="293"/>
      <c r="J112" s="293"/>
      <c r="K112" s="293"/>
      <c r="L112" s="293"/>
    </row>
    <row r="113" spans="1:12" s="50" customFormat="1" ht="12.75">
      <c r="A113" s="110">
        <v>801</v>
      </c>
      <c r="B113" s="111"/>
      <c r="C113" s="96"/>
      <c r="D113" s="88" t="s">
        <v>247</v>
      </c>
      <c r="E113" s="279">
        <f>SUM(E114,E135,E146,E148,E168,E170,E172)</f>
        <v>3203455</v>
      </c>
      <c r="F113" s="279">
        <f>SUM(F114,F135,E146,F148,F168,F170,F172)</f>
        <v>3203455</v>
      </c>
      <c r="G113" s="279">
        <f>SUM(G114,G135,G148,G168,G170,G172)</f>
        <v>2083865</v>
      </c>
      <c r="H113" s="279">
        <f>SUM(H114,H135,H148,H168,H170,H172)</f>
        <v>380100</v>
      </c>
      <c r="I113" s="331">
        <f>SUM(I114,I135,I146,I148,I168,I170,I172)</f>
        <v>84000</v>
      </c>
      <c r="J113" s="295"/>
      <c r="K113" s="295"/>
      <c r="L113" s="279"/>
    </row>
    <row r="114" spans="1:12" s="50" customFormat="1" ht="12.75">
      <c r="A114" s="125"/>
      <c r="B114" s="96">
        <v>80101</v>
      </c>
      <c r="C114" s="96"/>
      <c r="D114" s="88" t="s">
        <v>248</v>
      </c>
      <c r="E114" s="279">
        <f>SUM(E115:E133)</f>
        <v>1928306</v>
      </c>
      <c r="F114" s="279">
        <f>SUM(F115:F133)</f>
        <v>1928306</v>
      </c>
      <c r="G114" s="279">
        <f>SUM(G115:G133)</f>
        <v>1330855</v>
      </c>
      <c r="H114" s="279">
        <f>SUM(H115:H133)</f>
        <v>242076</v>
      </c>
      <c r="I114" s="295"/>
      <c r="J114" s="295"/>
      <c r="K114" s="295"/>
      <c r="L114" s="279"/>
    </row>
    <row r="115" spans="1:12" s="50" customFormat="1" ht="24.75" customHeight="1">
      <c r="A115" s="100"/>
      <c r="B115" s="108"/>
      <c r="C115" s="103">
        <v>3020</v>
      </c>
      <c r="D115" s="278" t="s">
        <v>249</v>
      </c>
      <c r="E115" s="296">
        <v>74548</v>
      </c>
      <c r="F115" s="281">
        <v>74548</v>
      </c>
      <c r="G115" s="298"/>
      <c r="H115" s="297"/>
      <c r="I115" s="298"/>
      <c r="J115" s="297"/>
      <c r="K115" s="298"/>
      <c r="L115" s="297"/>
    </row>
    <row r="116" spans="1:12" s="50" customFormat="1" ht="12.75">
      <c r="A116" s="108"/>
      <c r="B116" s="108"/>
      <c r="C116" s="108">
        <v>4010</v>
      </c>
      <c r="D116" s="154" t="s">
        <v>221</v>
      </c>
      <c r="E116" s="283">
        <v>1240367</v>
      </c>
      <c r="F116" s="300">
        <v>1240367</v>
      </c>
      <c r="G116" s="283">
        <v>1240367</v>
      </c>
      <c r="H116" s="292"/>
      <c r="I116" s="293"/>
      <c r="J116" s="292"/>
      <c r="K116" s="293"/>
      <c r="L116" s="301"/>
    </row>
    <row r="117" spans="1:12" s="50" customFormat="1" ht="12.75">
      <c r="A117" s="100"/>
      <c r="B117" s="100"/>
      <c r="C117" s="108">
        <v>4040</v>
      </c>
      <c r="D117" s="154" t="s">
        <v>222</v>
      </c>
      <c r="E117" s="283">
        <v>90488</v>
      </c>
      <c r="F117" s="300">
        <v>90488</v>
      </c>
      <c r="G117" s="283">
        <v>90488</v>
      </c>
      <c r="H117" s="292"/>
      <c r="I117" s="293"/>
      <c r="J117" s="292"/>
      <c r="K117" s="293"/>
      <c r="L117" s="301"/>
    </row>
    <row r="118" spans="1:12" s="50" customFormat="1" ht="12.75">
      <c r="A118" s="100"/>
      <c r="B118" s="100"/>
      <c r="C118" s="108">
        <v>4110</v>
      </c>
      <c r="D118" s="154" t="s">
        <v>223</v>
      </c>
      <c r="E118" s="283">
        <v>208512</v>
      </c>
      <c r="F118" s="283">
        <v>208512</v>
      </c>
      <c r="G118" s="293"/>
      <c r="H118" s="283">
        <v>208512</v>
      </c>
      <c r="I118" s="293"/>
      <c r="J118" s="292"/>
      <c r="K118" s="293"/>
      <c r="L118" s="301"/>
    </row>
    <row r="119" spans="1:12" s="50" customFormat="1" ht="12.75">
      <c r="A119" s="100"/>
      <c r="B119" s="100"/>
      <c r="C119" s="108">
        <v>4120</v>
      </c>
      <c r="D119" s="154" t="s">
        <v>224</v>
      </c>
      <c r="E119" s="283">
        <v>33564</v>
      </c>
      <c r="F119" s="283">
        <v>33564</v>
      </c>
      <c r="G119" s="293"/>
      <c r="H119" s="283">
        <v>33564</v>
      </c>
      <c r="I119" s="293"/>
      <c r="J119" s="292"/>
      <c r="K119" s="293"/>
      <c r="L119" s="301"/>
    </row>
    <row r="120" spans="1:12" s="50" customFormat="1" ht="12.75">
      <c r="A120" s="100"/>
      <c r="B120" s="100"/>
      <c r="C120" s="108">
        <v>4210</v>
      </c>
      <c r="D120" s="154" t="s">
        <v>217</v>
      </c>
      <c r="E120" s="283">
        <v>15000</v>
      </c>
      <c r="F120" s="300">
        <v>15000</v>
      </c>
      <c r="G120" s="293"/>
      <c r="H120" s="292"/>
      <c r="I120" s="293"/>
      <c r="J120" s="292"/>
      <c r="K120" s="293"/>
      <c r="L120" s="301"/>
    </row>
    <row r="121" spans="1:12" s="50" customFormat="1" ht="25.5">
      <c r="A121" s="100"/>
      <c r="B121" s="100"/>
      <c r="C121" s="108">
        <v>4240</v>
      </c>
      <c r="D121" s="155" t="s">
        <v>250</v>
      </c>
      <c r="E121" s="283">
        <v>3000</v>
      </c>
      <c r="F121" s="300">
        <v>3000</v>
      </c>
      <c r="G121" s="293"/>
      <c r="H121" s="292"/>
      <c r="I121" s="293"/>
      <c r="J121" s="292"/>
      <c r="K121" s="293"/>
      <c r="L121" s="301"/>
    </row>
    <row r="122" spans="1:12" s="50" customFormat="1" ht="12.75">
      <c r="A122" s="100"/>
      <c r="B122" s="100"/>
      <c r="C122" s="108">
        <v>4260</v>
      </c>
      <c r="D122" s="154" t="s">
        <v>229</v>
      </c>
      <c r="E122" s="283">
        <v>95000</v>
      </c>
      <c r="F122" s="300">
        <v>95000</v>
      </c>
      <c r="G122" s="293"/>
      <c r="H122" s="292"/>
      <c r="I122" s="293"/>
      <c r="J122" s="292"/>
      <c r="K122" s="293"/>
      <c r="L122" s="301"/>
    </row>
    <row r="123" spans="1:12" s="50" customFormat="1" ht="12.75">
      <c r="A123" s="100"/>
      <c r="B123" s="100"/>
      <c r="C123" s="108">
        <v>4270</v>
      </c>
      <c r="D123" s="154" t="s">
        <v>218</v>
      </c>
      <c r="E123" s="283">
        <v>53000</v>
      </c>
      <c r="F123" s="300">
        <v>53000</v>
      </c>
      <c r="G123" s="293"/>
      <c r="H123" s="292"/>
      <c r="I123" s="293"/>
      <c r="J123" s="292"/>
      <c r="K123" s="293"/>
      <c r="L123" s="301"/>
    </row>
    <row r="124" spans="1:12" s="50" customFormat="1" ht="12.75">
      <c r="A124" s="100"/>
      <c r="B124" s="100"/>
      <c r="C124" s="108">
        <v>4280</v>
      </c>
      <c r="D124" s="154" t="s">
        <v>281</v>
      </c>
      <c r="E124" s="283">
        <v>1300</v>
      </c>
      <c r="F124" s="300">
        <v>1300</v>
      </c>
      <c r="G124" s="293"/>
      <c r="H124" s="292"/>
      <c r="I124" s="293"/>
      <c r="J124" s="292"/>
      <c r="K124" s="293"/>
      <c r="L124" s="301"/>
    </row>
    <row r="125" spans="1:12" s="50" customFormat="1" ht="12.75">
      <c r="A125" s="100"/>
      <c r="B125" s="100"/>
      <c r="C125" s="108">
        <v>4300</v>
      </c>
      <c r="D125" s="154" t="s">
        <v>214</v>
      </c>
      <c r="E125" s="283">
        <v>19000</v>
      </c>
      <c r="F125" s="300">
        <v>19000</v>
      </c>
      <c r="G125" s="293"/>
      <c r="H125" s="292"/>
      <c r="I125" s="293"/>
      <c r="J125" s="292"/>
      <c r="K125" s="293"/>
      <c r="L125" s="301"/>
    </row>
    <row r="126" spans="1:12" s="50" customFormat="1" ht="12.75">
      <c r="A126" s="100"/>
      <c r="B126" s="100"/>
      <c r="C126" s="108">
        <v>4350</v>
      </c>
      <c r="D126" s="154" t="s">
        <v>274</v>
      </c>
      <c r="E126" s="283">
        <v>800</v>
      </c>
      <c r="F126" s="300">
        <v>800</v>
      </c>
      <c r="G126" s="293"/>
      <c r="H126" s="292"/>
      <c r="I126" s="293"/>
      <c r="J126" s="292"/>
      <c r="K126" s="293"/>
      <c r="L126" s="301"/>
    </row>
    <row r="127" spans="1:12" s="50" customFormat="1" ht="38.25">
      <c r="A127" s="100"/>
      <c r="B127" s="100"/>
      <c r="C127" s="108">
        <v>4370</v>
      </c>
      <c r="D127" s="155" t="s">
        <v>275</v>
      </c>
      <c r="E127" s="283">
        <v>4500</v>
      </c>
      <c r="F127" s="300">
        <v>4500</v>
      </c>
      <c r="G127" s="293"/>
      <c r="H127" s="292"/>
      <c r="I127" s="293"/>
      <c r="J127" s="292"/>
      <c r="K127" s="293"/>
      <c r="L127" s="301"/>
    </row>
    <row r="128" spans="1:12" s="50" customFormat="1" ht="12.75">
      <c r="A128" s="100"/>
      <c r="B128" s="100"/>
      <c r="C128" s="108">
        <v>4410</v>
      </c>
      <c r="D128" s="154" t="s">
        <v>225</v>
      </c>
      <c r="E128" s="283">
        <v>3000</v>
      </c>
      <c r="F128" s="300">
        <v>3000</v>
      </c>
      <c r="G128" s="293"/>
      <c r="H128" s="292"/>
      <c r="I128" s="293"/>
      <c r="J128" s="292"/>
      <c r="K128" s="293"/>
      <c r="L128" s="301"/>
    </row>
    <row r="129" spans="1:12" s="50" customFormat="1" ht="12.75">
      <c r="A129" s="100"/>
      <c r="B129" s="100"/>
      <c r="C129" s="108">
        <v>4430</v>
      </c>
      <c r="D129" s="154" t="s">
        <v>231</v>
      </c>
      <c r="E129" s="283">
        <v>4500</v>
      </c>
      <c r="F129" s="300">
        <v>4500</v>
      </c>
      <c r="G129" s="293"/>
      <c r="H129" s="292"/>
      <c r="I129" s="293"/>
      <c r="J129" s="292"/>
      <c r="K129" s="293"/>
      <c r="L129" s="301"/>
    </row>
    <row r="130" spans="1:12" s="50" customFormat="1" ht="12.75">
      <c r="A130" s="100"/>
      <c r="B130" s="100"/>
      <c r="C130" s="108">
        <v>4440</v>
      </c>
      <c r="D130" s="154" t="s">
        <v>226</v>
      </c>
      <c r="E130" s="283">
        <v>76727</v>
      </c>
      <c r="F130" s="300">
        <v>76727</v>
      </c>
      <c r="G130" s="293"/>
      <c r="H130" s="292"/>
      <c r="I130" s="293"/>
      <c r="J130" s="292"/>
      <c r="K130" s="293"/>
      <c r="L130" s="301"/>
    </row>
    <row r="131" spans="1:12" s="50" customFormat="1" ht="12.75">
      <c r="A131" s="100"/>
      <c r="B131" s="100"/>
      <c r="C131" s="90">
        <v>4700</v>
      </c>
      <c r="D131" s="201" t="s">
        <v>276</v>
      </c>
      <c r="E131" s="283">
        <v>1500</v>
      </c>
      <c r="F131" s="300">
        <v>1500</v>
      </c>
      <c r="G131" s="293"/>
      <c r="H131" s="292"/>
      <c r="I131" s="293"/>
      <c r="J131" s="292"/>
      <c r="K131" s="293"/>
      <c r="L131" s="301"/>
    </row>
    <row r="132" spans="1:12" s="50" customFormat="1" ht="25.5">
      <c r="A132" s="100"/>
      <c r="B132" s="100"/>
      <c r="C132" s="219">
        <v>4740</v>
      </c>
      <c r="D132" s="220" t="s">
        <v>277</v>
      </c>
      <c r="E132" s="304">
        <v>1500</v>
      </c>
      <c r="F132" s="304">
        <v>1500</v>
      </c>
      <c r="G132" s="305"/>
      <c r="H132" s="305"/>
      <c r="I132" s="305"/>
      <c r="J132" s="305"/>
      <c r="K132" s="305"/>
      <c r="L132" s="293"/>
    </row>
    <row r="133" spans="1:12" s="50" customFormat="1" ht="25.5">
      <c r="A133" s="108"/>
      <c r="B133" s="100"/>
      <c r="C133" s="90">
        <v>4750</v>
      </c>
      <c r="D133" s="197" t="s">
        <v>278</v>
      </c>
      <c r="E133" s="304">
        <v>2000</v>
      </c>
      <c r="F133" s="304">
        <v>2000</v>
      </c>
      <c r="G133" s="293"/>
      <c r="H133" s="301"/>
      <c r="I133" s="301"/>
      <c r="J133" s="293"/>
      <c r="K133" s="293"/>
      <c r="L133" s="293"/>
    </row>
    <row r="134" spans="1:12" s="50" customFormat="1" ht="25.5" hidden="1">
      <c r="A134" s="106"/>
      <c r="B134" s="106"/>
      <c r="C134" s="156">
        <v>6050</v>
      </c>
      <c r="D134" s="200" t="s">
        <v>210</v>
      </c>
      <c r="E134" s="284"/>
      <c r="F134" s="284"/>
      <c r="G134" s="294"/>
      <c r="H134" s="294"/>
      <c r="I134" s="294"/>
      <c r="J134" s="294"/>
      <c r="K134" s="294"/>
      <c r="L134" s="284"/>
    </row>
    <row r="135" spans="1:12" s="50" customFormat="1" ht="25.5">
      <c r="A135" s="108"/>
      <c r="B135" s="110">
        <v>80103</v>
      </c>
      <c r="C135" s="111"/>
      <c r="D135" s="92" t="s">
        <v>251</v>
      </c>
      <c r="E135" s="279">
        <f>SUM(E136:E145)</f>
        <v>189075</v>
      </c>
      <c r="F135" s="279">
        <f>SUM(F136:F145)</f>
        <v>189075</v>
      </c>
      <c r="G135" s="279">
        <f>SUM(G136:G145)</f>
        <v>142236</v>
      </c>
      <c r="H135" s="279">
        <f>SUM(H136:H145)</f>
        <v>26194</v>
      </c>
      <c r="I135" s="295"/>
      <c r="J135" s="295"/>
      <c r="K135" s="295"/>
      <c r="L135" s="295"/>
    </row>
    <row r="136" spans="1:12" s="50" customFormat="1" ht="25.5">
      <c r="A136" s="100"/>
      <c r="B136" s="103"/>
      <c r="C136" s="104">
        <v>3020</v>
      </c>
      <c r="D136" s="175" t="s">
        <v>249</v>
      </c>
      <c r="E136" s="281">
        <v>9678</v>
      </c>
      <c r="F136" s="296">
        <v>9678</v>
      </c>
      <c r="G136" s="297"/>
      <c r="H136" s="298"/>
      <c r="I136" s="297"/>
      <c r="J136" s="298"/>
      <c r="K136" s="297"/>
      <c r="L136" s="299"/>
    </row>
    <row r="137" spans="1:12" s="50" customFormat="1" ht="12.75">
      <c r="A137" s="100"/>
      <c r="B137" s="100"/>
      <c r="C137" s="108">
        <v>4010</v>
      </c>
      <c r="D137" s="154" t="s">
        <v>221</v>
      </c>
      <c r="E137" s="283">
        <v>133141</v>
      </c>
      <c r="F137" s="300">
        <v>133141</v>
      </c>
      <c r="G137" s="283">
        <v>133141</v>
      </c>
      <c r="H137" s="292"/>
      <c r="I137" s="293"/>
      <c r="J137" s="292"/>
      <c r="K137" s="293"/>
      <c r="L137" s="301"/>
    </row>
    <row r="138" spans="1:12" s="50" customFormat="1" ht="12.75">
      <c r="A138" s="100"/>
      <c r="B138" s="100"/>
      <c r="C138" s="108">
        <v>4040</v>
      </c>
      <c r="D138" s="154" t="s">
        <v>222</v>
      </c>
      <c r="E138" s="283">
        <v>9095</v>
      </c>
      <c r="F138" s="300">
        <v>9095</v>
      </c>
      <c r="G138" s="283">
        <v>9095</v>
      </c>
      <c r="H138" s="292"/>
      <c r="I138" s="293"/>
      <c r="J138" s="292"/>
      <c r="K138" s="293"/>
      <c r="L138" s="301"/>
    </row>
    <row r="139" spans="1:12" s="50" customFormat="1" ht="12.75">
      <c r="A139" s="100"/>
      <c r="B139" s="100"/>
      <c r="C139" s="108">
        <v>4110</v>
      </c>
      <c r="D139" s="154" t="s">
        <v>223</v>
      </c>
      <c r="E139" s="283">
        <v>22563</v>
      </c>
      <c r="F139" s="300">
        <v>22563</v>
      </c>
      <c r="G139" s="293"/>
      <c r="H139" s="300">
        <v>22563</v>
      </c>
      <c r="I139" s="293"/>
      <c r="J139" s="292"/>
      <c r="K139" s="293"/>
      <c r="L139" s="301"/>
    </row>
    <row r="140" spans="1:12" s="50" customFormat="1" ht="12.75">
      <c r="A140" s="100"/>
      <c r="B140" s="100"/>
      <c r="C140" s="108">
        <v>4120</v>
      </c>
      <c r="D140" s="154" t="s">
        <v>224</v>
      </c>
      <c r="E140" s="283">
        <v>3631</v>
      </c>
      <c r="F140" s="300">
        <v>3631</v>
      </c>
      <c r="G140" s="293"/>
      <c r="H140" s="300">
        <v>3631</v>
      </c>
      <c r="I140" s="293"/>
      <c r="J140" s="292"/>
      <c r="K140" s="293"/>
      <c r="L140" s="301"/>
    </row>
    <row r="141" spans="1:12" s="50" customFormat="1" ht="12.75">
      <c r="A141" s="100"/>
      <c r="B141" s="100"/>
      <c r="C141" s="108">
        <v>4210</v>
      </c>
      <c r="D141" s="154" t="s">
        <v>217</v>
      </c>
      <c r="E141" s="283">
        <v>1500</v>
      </c>
      <c r="F141" s="300">
        <v>1500</v>
      </c>
      <c r="G141" s="293"/>
      <c r="H141" s="292"/>
      <c r="I141" s="293"/>
      <c r="J141" s="292"/>
      <c r="K141" s="293"/>
      <c r="L141" s="301"/>
    </row>
    <row r="142" spans="1:12" s="50" customFormat="1" ht="25.5">
      <c r="A142" s="100"/>
      <c r="B142" s="100"/>
      <c r="C142" s="108">
        <v>4240</v>
      </c>
      <c r="D142" s="155" t="s">
        <v>250</v>
      </c>
      <c r="E142" s="283">
        <v>1000</v>
      </c>
      <c r="F142" s="300">
        <v>1000</v>
      </c>
      <c r="G142" s="293"/>
      <c r="H142" s="292"/>
      <c r="I142" s="293"/>
      <c r="J142" s="292"/>
      <c r="K142" s="293"/>
      <c r="L142" s="301"/>
    </row>
    <row r="143" spans="2:12" s="50" customFormat="1" ht="12.75">
      <c r="B143" s="100"/>
      <c r="C143" s="108">
        <v>4300</v>
      </c>
      <c r="D143" s="155" t="s">
        <v>214</v>
      </c>
      <c r="E143" s="283">
        <v>800</v>
      </c>
      <c r="F143" s="300">
        <v>800</v>
      </c>
      <c r="G143" s="293"/>
      <c r="H143" s="292"/>
      <c r="I143" s="293"/>
      <c r="J143" s="292"/>
      <c r="K143" s="293"/>
      <c r="L143" s="301"/>
    </row>
    <row r="144" spans="1:12" s="50" customFormat="1" ht="12.75">
      <c r="A144" s="100"/>
      <c r="B144" s="100"/>
      <c r="C144" s="100">
        <v>4410</v>
      </c>
      <c r="D144" s="224" t="s">
        <v>225</v>
      </c>
      <c r="E144" s="304">
        <v>300</v>
      </c>
      <c r="F144" s="304">
        <v>300</v>
      </c>
      <c r="G144" s="305"/>
      <c r="H144" s="305"/>
      <c r="I144" s="305"/>
      <c r="J144" s="305"/>
      <c r="K144" s="305"/>
      <c r="L144" s="293"/>
    </row>
    <row r="145" spans="1:12" s="50" customFormat="1" ht="12.75">
      <c r="A145" s="100"/>
      <c r="B145" s="105"/>
      <c r="C145" s="106">
        <v>4440</v>
      </c>
      <c r="D145" s="167" t="s">
        <v>226</v>
      </c>
      <c r="E145" s="284">
        <v>7367</v>
      </c>
      <c r="F145" s="302">
        <v>7367</v>
      </c>
      <c r="G145" s="294"/>
      <c r="H145" s="303"/>
      <c r="I145" s="294"/>
      <c r="J145" s="303"/>
      <c r="K145" s="294"/>
      <c r="L145" s="308"/>
    </row>
    <row r="146" spans="1:12" s="50" customFormat="1" ht="12.75">
      <c r="A146" s="100"/>
      <c r="B146" s="110">
        <v>80104</v>
      </c>
      <c r="C146" s="110"/>
      <c r="D146" s="88" t="s">
        <v>391</v>
      </c>
      <c r="E146" s="279">
        <f>SUM(E147)</f>
        <v>84000</v>
      </c>
      <c r="F146" s="279">
        <f>SUM(F147)</f>
        <v>84000</v>
      </c>
      <c r="G146" s="331"/>
      <c r="H146" s="331"/>
      <c r="I146" s="331">
        <f>SUM(I147)</f>
        <v>84000</v>
      </c>
      <c r="J146" s="331"/>
      <c r="K146" s="331"/>
      <c r="L146" s="331"/>
    </row>
    <row r="147" spans="1:12" s="50" customFormat="1" ht="25.5">
      <c r="A147" s="100"/>
      <c r="B147" s="100"/>
      <c r="C147" s="104">
        <v>2540</v>
      </c>
      <c r="D147" s="278" t="s">
        <v>415</v>
      </c>
      <c r="E147" s="281">
        <v>84000</v>
      </c>
      <c r="F147" s="281">
        <v>84000</v>
      </c>
      <c r="G147" s="297"/>
      <c r="H147" s="297"/>
      <c r="I147" s="297">
        <v>84000</v>
      </c>
      <c r="J147" s="297"/>
      <c r="K147" s="297"/>
      <c r="L147" s="297"/>
    </row>
    <row r="148" spans="1:12" s="50" customFormat="1" ht="12.75">
      <c r="A148" s="108"/>
      <c r="B148" s="110">
        <v>80110</v>
      </c>
      <c r="C148" s="110"/>
      <c r="D148" s="88" t="s">
        <v>252</v>
      </c>
      <c r="E148" s="279">
        <f>SUM(E149:E167)</f>
        <v>876974</v>
      </c>
      <c r="F148" s="279">
        <f>SUM(F149:F167)</f>
        <v>876974</v>
      </c>
      <c r="G148" s="279">
        <f>SUM(G149:G167)</f>
        <v>610774</v>
      </c>
      <c r="H148" s="279">
        <f>SUM(H149:H167)</f>
        <v>111830</v>
      </c>
      <c r="I148" s="295"/>
      <c r="J148" s="295"/>
      <c r="K148" s="295"/>
      <c r="L148" s="295"/>
    </row>
    <row r="149" spans="1:12" s="50" customFormat="1" ht="25.5">
      <c r="A149" s="100"/>
      <c r="B149" s="103"/>
      <c r="C149" s="104">
        <v>3020</v>
      </c>
      <c r="D149" s="175" t="s">
        <v>249</v>
      </c>
      <c r="E149" s="281">
        <v>33954</v>
      </c>
      <c r="F149" s="296">
        <v>33954</v>
      </c>
      <c r="G149" s="297"/>
      <c r="H149" s="298"/>
      <c r="I149" s="297"/>
      <c r="J149" s="298"/>
      <c r="K149" s="297"/>
      <c r="L149" s="299"/>
    </row>
    <row r="150" spans="1:12" s="50" customFormat="1" ht="12.75">
      <c r="A150" s="100"/>
      <c r="B150" s="100"/>
      <c r="C150" s="108">
        <v>4010</v>
      </c>
      <c r="D150" s="154" t="s">
        <v>221</v>
      </c>
      <c r="E150" s="283">
        <v>570024</v>
      </c>
      <c r="F150" s="300">
        <v>570024</v>
      </c>
      <c r="G150" s="283">
        <v>570024</v>
      </c>
      <c r="H150" s="292"/>
      <c r="I150" s="293"/>
      <c r="J150" s="292"/>
      <c r="K150" s="293"/>
      <c r="L150" s="301"/>
    </row>
    <row r="151" spans="1:12" s="50" customFormat="1" ht="12.75">
      <c r="A151" s="100"/>
      <c r="B151" s="100"/>
      <c r="C151" s="108">
        <v>4040</v>
      </c>
      <c r="D151" s="154" t="s">
        <v>222</v>
      </c>
      <c r="E151" s="283">
        <v>40750</v>
      </c>
      <c r="F151" s="300">
        <v>40750</v>
      </c>
      <c r="G151" s="283">
        <v>40750</v>
      </c>
      <c r="H151" s="292"/>
      <c r="I151" s="293"/>
      <c r="J151" s="292"/>
      <c r="K151" s="293"/>
      <c r="L151" s="301"/>
    </row>
    <row r="152" spans="1:12" s="50" customFormat="1" ht="12.75">
      <c r="A152" s="100"/>
      <c r="B152" s="100"/>
      <c r="C152" s="108">
        <v>4110</v>
      </c>
      <c r="D152" s="154" t="s">
        <v>223</v>
      </c>
      <c r="E152" s="311">
        <v>96328</v>
      </c>
      <c r="F152" s="312">
        <v>96328</v>
      </c>
      <c r="G152" s="293"/>
      <c r="H152" s="312">
        <v>96328</v>
      </c>
      <c r="I152" s="293"/>
      <c r="J152" s="292"/>
      <c r="K152" s="293"/>
      <c r="L152" s="301"/>
    </row>
    <row r="153" spans="1:12" s="50" customFormat="1" ht="12.75">
      <c r="A153" s="100"/>
      <c r="B153" s="100"/>
      <c r="C153" s="108">
        <v>4120</v>
      </c>
      <c r="D153" s="154" t="s">
        <v>224</v>
      </c>
      <c r="E153" s="283">
        <v>15502</v>
      </c>
      <c r="F153" s="300">
        <v>15502</v>
      </c>
      <c r="G153" s="293"/>
      <c r="H153" s="300">
        <v>15502</v>
      </c>
      <c r="I153" s="293"/>
      <c r="J153" s="292"/>
      <c r="K153" s="293"/>
      <c r="L153" s="301"/>
    </row>
    <row r="154" spans="1:12" s="50" customFormat="1" ht="12.75">
      <c r="A154" s="100"/>
      <c r="B154" s="100"/>
      <c r="C154" s="108">
        <v>4210</v>
      </c>
      <c r="D154" s="154" t="s">
        <v>217</v>
      </c>
      <c r="E154" s="283">
        <v>10000</v>
      </c>
      <c r="F154" s="300">
        <v>10000</v>
      </c>
      <c r="G154" s="293"/>
      <c r="H154" s="292"/>
      <c r="I154" s="293"/>
      <c r="J154" s="292"/>
      <c r="K154" s="293"/>
      <c r="L154" s="301"/>
    </row>
    <row r="155" spans="1:12" s="50" customFormat="1" ht="25.5">
      <c r="A155" s="100"/>
      <c r="B155" s="100"/>
      <c r="C155" s="108">
        <v>4240</v>
      </c>
      <c r="D155" s="155" t="s">
        <v>250</v>
      </c>
      <c r="E155" s="283">
        <v>2000</v>
      </c>
      <c r="F155" s="300">
        <v>2000</v>
      </c>
      <c r="G155" s="293"/>
      <c r="H155" s="292"/>
      <c r="I155" s="293"/>
      <c r="J155" s="292"/>
      <c r="K155" s="293"/>
      <c r="L155" s="301"/>
    </row>
    <row r="156" spans="1:12" s="50" customFormat="1" ht="12.75">
      <c r="A156" s="100"/>
      <c r="B156" s="100"/>
      <c r="C156" s="108">
        <v>4260</v>
      </c>
      <c r="D156" s="155" t="s">
        <v>229</v>
      </c>
      <c r="E156" s="283">
        <v>60000</v>
      </c>
      <c r="F156" s="300">
        <v>60000</v>
      </c>
      <c r="G156" s="293"/>
      <c r="H156" s="292"/>
      <c r="I156" s="293"/>
      <c r="J156" s="292"/>
      <c r="K156" s="293"/>
      <c r="L156" s="301"/>
    </row>
    <row r="157" spans="1:12" s="50" customFormat="1" ht="12.75">
      <c r="A157" s="100"/>
      <c r="B157" s="100"/>
      <c r="C157" s="108">
        <v>4270</v>
      </c>
      <c r="D157" s="154" t="s">
        <v>218</v>
      </c>
      <c r="E157" s="283">
        <v>1000</v>
      </c>
      <c r="F157" s="300">
        <v>1000</v>
      </c>
      <c r="G157" s="293"/>
      <c r="H157" s="292"/>
      <c r="I157" s="293"/>
      <c r="J157" s="292"/>
      <c r="K157" s="293"/>
      <c r="L157" s="301"/>
    </row>
    <row r="158" spans="1:12" s="50" customFormat="1" ht="12.75">
      <c r="A158" s="100"/>
      <c r="B158" s="100"/>
      <c r="C158" s="108">
        <v>4280</v>
      </c>
      <c r="D158" s="154" t="s">
        <v>281</v>
      </c>
      <c r="E158" s="283">
        <v>600</v>
      </c>
      <c r="F158" s="300">
        <v>600</v>
      </c>
      <c r="G158" s="293"/>
      <c r="H158" s="292"/>
      <c r="I158" s="293"/>
      <c r="J158" s="292"/>
      <c r="K158" s="293"/>
      <c r="L158" s="301"/>
    </row>
    <row r="159" spans="1:12" s="50" customFormat="1" ht="12.75">
      <c r="A159" s="100"/>
      <c r="B159" s="100"/>
      <c r="C159" s="108">
        <v>4300</v>
      </c>
      <c r="D159" s="154" t="s">
        <v>214</v>
      </c>
      <c r="E159" s="283">
        <v>6000</v>
      </c>
      <c r="F159" s="300">
        <v>6000</v>
      </c>
      <c r="G159" s="293"/>
      <c r="H159" s="292"/>
      <c r="I159" s="293"/>
      <c r="J159" s="292"/>
      <c r="K159" s="293"/>
      <c r="L159" s="301"/>
    </row>
    <row r="160" spans="1:12" s="50" customFormat="1" ht="12.75">
      <c r="A160" s="100"/>
      <c r="B160" s="100"/>
      <c r="C160" s="108">
        <v>4350</v>
      </c>
      <c r="D160" s="154" t="s">
        <v>274</v>
      </c>
      <c r="E160" s="283">
        <v>400</v>
      </c>
      <c r="F160" s="300">
        <v>400</v>
      </c>
      <c r="G160" s="293"/>
      <c r="H160" s="292"/>
      <c r="I160" s="293"/>
      <c r="J160" s="292"/>
      <c r="K160" s="293"/>
      <c r="L160" s="301"/>
    </row>
    <row r="161" spans="1:12" s="50" customFormat="1" ht="38.25">
      <c r="A161" s="100"/>
      <c r="B161" s="100"/>
      <c r="C161" s="108">
        <v>4370</v>
      </c>
      <c r="D161" s="155" t="s">
        <v>275</v>
      </c>
      <c r="E161" s="283">
        <v>2000</v>
      </c>
      <c r="F161" s="300">
        <v>2000</v>
      </c>
      <c r="G161" s="293"/>
      <c r="H161" s="292"/>
      <c r="I161" s="293"/>
      <c r="J161" s="292"/>
      <c r="K161" s="293"/>
      <c r="L161" s="301"/>
    </row>
    <row r="162" spans="1:12" s="50" customFormat="1" ht="12.75">
      <c r="A162" s="100"/>
      <c r="B162" s="100"/>
      <c r="C162" s="108">
        <v>4410</v>
      </c>
      <c r="D162" s="154" t="s">
        <v>225</v>
      </c>
      <c r="E162" s="283">
        <v>2000</v>
      </c>
      <c r="F162" s="300">
        <v>2000</v>
      </c>
      <c r="G162" s="293"/>
      <c r="H162" s="292"/>
      <c r="I162" s="293"/>
      <c r="J162" s="292"/>
      <c r="K162" s="293"/>
      <c r="L162" s="301"/>
    </row>
    <row r="163" spans="1:12" s="50" customFormat="1" ht="12.75">
      <c r="A163" s="100"/>
      <c r="B163" s="100"/>
      <c r="C163" s="108">
        <v>4430</v>
      </c>
      <c r="D163" s="154" t="s">
        <v>231</v>
      </c>
      <c r="E163" s="283">
        <v>1000</v>
      </c>
      <c r="F163" s="300">
        <v>1000</v>
      </c>
      <c r="G163" s="293"/>
      <c r="H163" s="292"/>
      <c r="I163" s="293"/>
      <c r="J163" s="292"/>
      <c r="K163" s="293"/>
      <c r="L163" s="301"/>
    </row>
    <row r="164" spans="1:12" s="50" customFormat="1" ht="12.75">
      <c r="A164" s="100"/>
      <c r="B164" s="100"/>
      <c r="C164" s="108">
        <v>4440</v>
      </c>
      <c r="D164" s="154" t="s">
        <v>226</v>
      </c>
      <c r="E164" s="283">
        <v>32916</v>
      </c>
      <c r="F164" s="300">
        <v>32916</v>
      </c>
      <c r="G164" s="293"/>
      <c r="H164" s="292"/>
      <c r="I164" s="293"/>
      <c r="J164" s="292"/>
      <c r="K164" s="293"/>
      <c r="L164" s="301"/>
    </row>
    <row r="165" spans="1:12" s="50" customFormat="1" ht="12.75">
      <c r="A165" s="100"/>
      <c r="B165" s="100"/>
      <c r="C165" s="90">
        <v>4700</v>
      </c>
      <c r="D165" s="201" t="s">
        <v>276</v>
      </c>
      <c r="E165" s="283">
        <v>500</v>
      </c>
      <c r="F165" s="300">
        <v>500</v>
      </c>
      <c r="G165" s="293"/>
      <c r="H165" s="292"/>
      <c r="I165" s="293"/>
      <c r="J165" s="292"/>
      <c r="K165" s="293"/>
      <c r="L165" s="301"/>
    </row>
    <row r="166" spans="1:12" s="50" customFormat="1" ht="25.5">
      <c r="A166" s="100"/>
      <c r="B166" s="100"/>
      <c r="C166" s="90">
        <v>4740</v>
      </c>
      <c r="D166" s="197" t="s">
        <v>277</v>
      </c>
      <c r="E166" s="283">
        <v>1000</v>
      </c>
      <c r="F166" s="300">
        <v>1000</v>
      </c>
      <c r="G166" s="293"/>
      <c r="H166" s="292"/>
      <c r="I166" s="293"/>
      <c r="J166" s="292"/>
      <c r="K166" s="293"/>
      <c r="L166" s="301"/>
    </row>
    <row r="167" spans="1:12" s="50" customFormat="1" ht="25.5">
      <c r="A167" s="108"/>
      <c r="B167" s="105"/>
      <c r="C167" s="156">
        <v>4750</v>
      </c>
      <c r="D167" s="200" t="s">
        <v>278</v>
      </c>
      <c r="E167" s="284">
        <v>1000</v>
      </c>
      <c r="F167" s="302">
        <v>1000</v>
      </c>
      <c r="G167" s="294"/>
      <c r="H167" s="303"/>
      <c r="I167" s="294"/>
      <c r="J167" s="303"/>
      <c r="K167" s="294"/>
      <c r="L167" s="308"/>
    </row>
    <row r="168" spans="1:12" s="50" customFormat="1" ht="12.75">
      <c r="A168" s="108"/>
      <c r="B168" s="96">
        <v>80113</v>
      </c>
      <c r="C168" s="96"/>
      <c r="D168" s="92" t="s">
        <v>253</v>
      </c>
      <c r="E168" s="279">
        <f>SUM(E169)</f>
        <v>105000</v>
      </c>
      <c r="F168" s="279">
        <f>SUM(F169)</f>
        <v>105000</v>
      </c>
      <c r="G168" s="295"/>
      <c r="H168" s="295"/>
      <c r="I168" s="295"/>
      <c r="J168" s="295"/>
      <c r="K168" s="295"/>
      <c r="L168" s="295"/>
    </row>
    <row r="169" spans="1:12" s="50" customFormat="1" ht="12.75">
      <c r="A169" s="108"/>
      <c r="B169" s="117"/>
      <c r="C169" s="105">
        <v>4300</v>
      </c>
      <c r="D169" s="150" t="s">
        <v>214</v>
      </c>
      <c r="E169" s="280">
        <v>105000</v>
      </c>
      <c r="F169" s="280">
        <v>105000</v>
      </c>
      <c r="G169" s="295"/>
      <c r="H169" s="295"/>
      <c r="I169" s="295"/>
      <c r="J169" s="295"/>
      <c r="K169" s="295"/>
      <c r="L169" s="295"/>
    </row>
    <row r="170" spans="1:12" s="50" customFormat="1" ht="12.75">
      <c r="A170" s="108"/>
      <c r="B170" s="98">
        <v>80146</v>
      </c>
      <c r="C170" s="133"/>
      <c r="D170" s="157" t="s">
        <v>254</v>
      </c>
      <c r="E170" s="282">
        <f>SUM(E171)</f>
        <v>5700</v>
      </c>
      <c r="F170" s="282">
        <f>SUM(F171)</f>
        <v>5700</v>
      </c>
      <c r="G170" s="293"/>
      <c r="H170" s="293"/>
      <c r="I170" s="293"/>
      <c r="J170" s="293"/>
      <c r="K170" s="293"/>
      <c r="L170" s="293"/>
    </row>
    <row r="171" spans="1:12" s="50" customFormat="1" ht="12.75">
      <c r="A171" s="108"/>
      <c r="B171" s="141"/>
      <c r="C171" s="158">
        <v>4700</v>
      </c>
      <c r="D171" s="159" t="s">
        <v>276</v>
      </c>
      <c r="E171" s="280">
        <v>5700</v>
      </c>
      <c r="F171" s="280">
        <v>5700</v>
      </c>
      <c r="G171" s="295"/>
      <c r="H171" s="295"/>
      <c r="I171" s="295"/>
      <c r="J171" s="295"/>
      <c r="K171" s="295"/>
      <c r="L171" s="295"/>
    </row>
    <row r="172" spans="1:12" s="50" customFormat="1" ht="12.75">
      <c r="A172" s="108"/>
      <c r="B172" s="98">
        <v>80195</v>
      </c>
      <c r="C172" s="133"/>
      <c r="D172" s="145" t="s">
        <v>136</v>
      </c>
      <c r="E172" s="282">
        <f>SUM(E173)</f>
        <v>14400</v>
      </c>
      <c r="F172" s="282">
        <f>SUM(F173)</f>
        <v>14400</v>
      </c>
      <c r="G172" s="295"/>
      <c r="H172" s="295"/>
      <c r="I172" s="295"/>
      <c r="J172" s="295"/>
      <c r="K172" s="295"/>
      <c r="L172" s="295"/>
    </row>
    <row r="173" spans="1:12" s="50" customFormat="1" ht="12.75">
      <c r="A173" s="106"/>
      <c r="B173" s="117"/>
      <c r="C173" s="105">
        <v>4440</v>
      </c>
      <c r="D173" s="150" t="s">
        <v>226</v>
      </c>
      <c r="E173" s="284">
        <v>14400</v>
      </c>
      <c r="F173" s="284">
        <v>14400</v>
      </c>
      <c r="G173" s="295"/>
      <c r="H173" s="295"/>
      <c r="I173" s="295"/>
      <c r="J173" s="295"/>
      <c r="K173" s="295"/>
      <c r="L173" s="295"/>
    </row>
    <row r="174" spans="1:12" s="50" customFormat="1" ht="12.75">
      <c r="A174" s="97">
        <v>851</v>
      </c>
      <c r="B174" s="111"/>
      <c r="C174" s="96"/>
      <c r="D174" s="88" t="s">
        <v>255</v>
      </c>
      <c r="E174" s="279">
        <f>SUM(E175,E178)</f>
        <v>30590</v>
      </c>
      <c r="F174" s="279">
        <f>SUM(F175,F178)</f>
        <v>30590</v>
      </c>
      <c r="G174" s="279">
        <f>SUM(G175,G178)</f>
        <v>18000</v>
      </c>
      <c r="H174" s="293"/>
      <c r="I174" s="279"/>
      <c r="J174" s="293"/>
      <c r="K174" s="293"/>
      <c r="L174" s="293"/>
    </row>
    <row r="175" spans="1:12" s="50" customFormat="1" ht="12.75">
      <c r="A175" s="125"/>
      <c r="B175" s="96">
        <v>85153</v>
      </c>
      <c r="C175" s="96"/>
      <c r="D175" s="88" t="s">
        <v>306</v>
      </c>
      <c r="E175" s="279">
        <f>SUM(E176:E177)</f>
        <v>450</v>
      </c>
      <c r="F175" s="279">
        <f>SUM(F176:F177)</f>
        <v>450</v>
      </c>
      <c r="G175" s="295"/>
      <c r="H175" s="313"/>
      <c r="I175" s="280"/>
      <c r="J175" s="307"/>
      <c r="K175" s="295"/>
      <c r="L175" s="295"/>
    </row>
    <row r="176" spans="1:12" s="50" customFormat="1" ht="12.75">
      <c r="A176" s="100"/>
      <c r="B176" s="108"/>
      <c r="C176" s="119">
        <v>4210</v>
      </c>
      <c r="D176" s="146" t="s">
        <v>293</v>
      </c>
      <c r="E176" s="300">
        <v>150</v>
      </c>
      <c r="F176" s="283">
        <v>150</v>
      </c>
      <c r="G176" s="292"/>
      <c r="H176" s="293"/>
      <c r="I176" s="292"/>
      <c r="J176" s="293"/>
      <c r="K176" s="292"/>
      <c r="L176" s="293"/>
    </row>
    <row r="177" spans="1:12" s="50" customFormat="1" ht="12.75">
      <c r="A177" s="108"/>
      <c r="B177" s="117"/>
      <c r="C177" s="106">
        <v>4300</v>
      </c>
      <c r="D177" s="151" t="s">
        <v>294</v>
      </c>
      <c r="E177" s="284">
        <v>300</v>
      </c>
      <c r="F177" s="284">
        <v>300</v>
      </c>
      <c r="G177" s="294"/>
      <c r="H177" s="294"/>
      <c r="I177" s="284"/>
      <c r="J177" s="294"/>
      <c r="K177" s="294"/>
      <c r="L177" s="294"/>
    </row>
    <row r="178" spans="1:12" s="50" customFormat="1" ht="12.75">
      <c r="A178" s="125"/>
      <c r="B178" s="98">
        <v>85154</v>
      </c>
      <c r="C178" s="133"/>
      <c r="D178" s="145" t="s">
        <v>256</v>
      </c>
      <c r="E178" s="282">
        <f>SUM(E180:E186)</f>
        <v>30140</v>
      </c>
      <c r="F178" s="282">
        <f>SUM(F180:F186)</f>
        <v>30140</v>
      </c>
      <c r="G178" s="279">
        <f>SUM(G180)</f>
        <v>18000</v>
      </c>
      <c r="H178" s="295"/>
      <c r="I178" s="295"/>
      <c r="J178" s="295"/>
      <c r="K178" s="295"/>
      <c r="L178" s="295"/>
    </row>
    <row r="179" spans="1:12" s="50" customFormat="1" ht="12.75" hidden="1">
      <c r="A179" s="125"/>
      <c r="B179" s="149"/>
      <c r="C179" s="100">
        <v>3110</v>
      </c>
      <c r="D179" s="146" t="s">
        <v>257</v>
      </c>
      <c r="E179" s="283"/>
      <c r="F179" s="283"/>
      <c r="G179" s="293"/>
      <c r="H179" s="293"/>
      <c r="I179" s="293"/>
      <c r="J179" s="293"/>
      <c r="K179" s="293"/>
      <c r="L179" s="293"/>
    </row>
    <row r="180" spans="1:12" s="50" customFormat="1" ht="12.75">
      <c r="A180" s="120"/>
      <c r="B180" s="195"/>
      <c r="C180" s="104">
        <v>4170</v>
      </c>
      <c r="D180" s="184" t="s">
        <v>238</v>
      </c>
      <c r="E180" s="281">
        <v>18000</v>
      </c>
      <c r="F180" s="296">
        <v>18000</v>
      </c>
      <c r="G180" s="281">
        <v>18000</v>
      </c>
      <c r="H180" s="298"/>
      <c r="I180" s="297"/>
      <c r="J180" s="298"/>
      <c r="K180" s="297"/>
      <c r="L180" s="299"/>
    </row>
    <row r="181" spans="1:12" s="50" customFormat="1" ht="12.75">
      <c r="A181" s="100"/>
      <c r="B181" s="100"/>
      <c r="C181" s="108">
        <v>4210</v>
      </c>
      <c r="D181" s="154" t="s">
        <v>217</v>
      </c>
      <c r="E181" s="283">
        <v>700</v>
      </c>
      <c r="F181" s="300">
        <v>700</v>
      </c>
      <c r="G181" s="293"/>
      <c r="H181" s="292"/>
      <c r="I181" s="293"/>
      <c r="J181" s="292"/>
      <c r="K181" s="293"/>
      <c r="L181" s="301"/>
    </row>
    <row r="182" spans="1:12" s="50" customFormat="1" ht="25.5">
      <c r="A182" s="100"/>
      <c r="B182" s="100"/>
      <c r="C182" s="108">
        <v>4240</v>
      </c>
      <c r="D182" s="155" t="s">
        <v>250</v>
      </c>
      <c r="E182" s="283">
        <v>100</v>
      </c>
      <c r="F182" s="300">
        <v>100</v>
      </c>
      <c r="G182" s="293"/>
      <c r="H182" s="292"/>
      <c r="I182" s="293"/>
      <c r="J182" s="292"/>
      <c r="K182" s="293"/>
      <c r="L182" s="301"/>
    </row>
    <row r="183" spans="1:12" s="50" customFormat="1" ht="12.75">
      <c r="A183" s="100"/>
      <c r="B183" s="100"/>
      <c r="C183" s="108">
        <v>4300</v>
      </c>
      <c r="D183" s="154" t="s">
        <v>214</v>
      </c>
      <c r="E183" s="283">
        <v>10940</v>
      </c>
      <c r="F183" s="300">
        <v>10940</v>
      </c>
      <c r="G183" s="293"/>
      <c r="H183" s="292"/>
      <c r="I183" s="293"/>
      <c r="J183" s="292"/>
      <c r="K183" s="293"/>
      <c r="L183" s="301"/>
    </row>
    <row r="184" spans="1:12" s="50" customFormat="1" ht="25.5" hidden="1">
      <c r="A184" s="100"/>
      <c r="B184" s="100"/>
      <c r="C184" s="108">
        <v>4390</v>
      </c>
      <c r="D184" s="197" t="s">
        <v>279</v>
      </c>
      <c r="E184" s="283"/>
      <c r="F184" s="300"/>
      <c r="G184" s="293"/>
      <c r="H184" s="292"/>
      <c r="I184" s="293"/>
      <c r="J184" s="292"/>
      <c r="K184" s="293"/>
      <c r="L184" s="301"/>
    </row>
    <row r="185" spans="1:12" s="50" customFormat="1" ht="12.75">
      <c r="A185" s="100"/>
      <c r="B185" s="100"/>
      <c r="C185" s="108">
        <v>4410</v>
      </c>
      <c r="D185" s="154" t="s">
        <v>225</v>
      </c>
      <c r="E185" s="283">
        <v>100</v>
      </c>
      <c r="F185" s="300">
        <v>100</v>
      </c>
      <c r="G185" s="293"/>
      <c r="H185" s="292"/>
      <c r="I185" s="293"/>
      <c r="J185" s="292"/>
      <c r="K185" s="293"/>
      <c r="L185" s="301"/>
    </row>
    <row r="186" spans="1:12" s="50" customFormat="1" ht="12.75">
      <c r="A186" s="105"/>
      <c r="B186" s="105"/>
      <c r="C186" s="156">
        <v>4700</v>
      </c>
      <c r="D186" s="203" t="s">
        <v>276</v>
      </c>
      <c r="E186" s="284">
        <v>300</v>
      </c>
      <c r="F186" s="302">
        <v>300</v>
      </c>
      <c r="G186" s="294"/>
      <c r="H186" s="303"/>
      <c r="I186" s="294"/>
      <c r="J186" s="303"/>
      <c r="K186" s="294"/>
      <c r="L186" s="308"/>
    </row>
    <row r="187" spans="1:12" s="50" customFormat="1" ht="12.75">
      <c r="A187" s="101">
        <v>852</v>
      </c>
      <c r="B187" s="98"/>
      <c r="C187" s="133"/>
      <c r="D187" s="145" t="s">
        <v>201</v>
      </c>
      <c r="E187" s="282">
        <f>SUM(E188,E200,E202,E205,E219)</f>
        <v>1497246</v>
      </c>
      <c r="F187" s="282">
        <f>SUM(F188,F200,F202,F205,F219)</f>
        <v>1497246</v>
      </c>
      <c r="G187" s="282">
        <f>SUM(G188,G200,G202,G205,G219)</f>
        <v>213108</v>
      </c>
      <c r="H187" s="282">
        <f>SUM(H188,H200,H202,H205,H219)</f>
        <v>44597</v>
      </c>
      <c r="I187" s="294"/>
      <c r="J187" s="294"/>
      <c r="K187" s="294"/>
      <c r="L187" s="294"/>
    </row>
    <row r="188" spans="1:12" s="50" customFormat="1" ht="51">
      <c r="A188" s="101"/>
      <c r="B188" s="102">
        <v>85212</v>
      </c>
      <c r="C188" s="195"/>
      <c r="D188" s="202" t="s">
        <v>202</v>
      </c>
      <c r="E188" s="288">
        <f>SUM(E189:E199)</f>
        <v>970000</v>
      </c>
      <c r="F188" s="288">
        <f>SUM(F189:F199)</f>
        <v>970000</v>
      </c>
      <c r="G188" s="285">
        <f>SUM(G189:G199)</f>
        <v>21600</v>
      </c>
      <c r="H188" s="285">
        <f>SUM(H189:H199)</f>
        <v>9149</v>
      </c>
      <c r="I188" s="293"/>
      <c r="J188" s="293"/>
      <c r="K188" s="293"/>
      <c r="L188" s="293"/>
    </row>
    <row r="189" spans="1:12" s="50" customFormat="1" ht="12.75">
      <c r="A189" s="108"/>
      <c r="B189" s="114"/>
      <c r="C189" s="104">
        <v>3110</v>
      </c>
      <c r="D189" s="184" t="s">
        <v>257</v>
      </c>
      <c r="E189" s="281">
        <v>936600</v>
      </c>
      <c r="F189" s="296">
        <v>936600</v>
      </c>
      <c r="G189" s="297"/>
      <c r="H189" s="298"/>
      <c r="I189" s="297"/>
      <c r="J189" s="298"/>
      <c r="K189" s="297"/>
      <c r="L189" s="299"/>
    </row>
    <row r="190" spans="1:12" s="50" customFormat="1" ht="12.75">
      <c r="A190" s="108"/>
      <c r="B190" s="119"/>
      <c r="C190" s="108">
        <v>4010</v>
      </c>
      <c r="D190" s="154" t="s">
        <v>221</v>
      </c>
      <c r="E190" s="283">
        <v>21600</v>
      </c>
      <c r="F190" s="300">
        <v>21600</v>
      </c>
      <c r="G190" s="283">
        <v>21600</v>
      </c>
      <c r="H190" s="292"/>
      <c r="I190" s="293"/>
      <c r="J190" s="292"/>
      <c r="K190" s="293"/>
      <c r="L190" s="301"/>
    </row>
    <row r="191" spans="1:12" s="50" customFormat="1" ht="12.75">
      <c r="A191" s="108"/>
      <c r="B191" s="119"/>
      <c r="C191" s="108">
        <v>4110</v>
      </c>
      <c r="D191" s="154" t="s">
        <v>223</v>
      </c>
      <c r="E191" s="283">
        <v>8619</v>
      </c>
      <c r="F191" s="300">
        <v>8619</v>
      </c>
      <c r="G191" s="293"/>
      <c r="H191" s="300">
        <v>8619</v>
      </c>
      <c r="I191" s="293"/>
      <c r="J191" s="292"/>
      <c r="K191" s="293"/>
      <c r="L191" s="301"/>
    </row>
    <row r="192" spans="1:12" s="50" customFormat="1" ht="12.75">
      <c r="A192" s="108"/>
      <c r="B192" s="119"/>
      <c r="C192" s="108">
        <v>4120</v>
      </c>
      <c r="D192" s="154" t="s">
        <v>224</v>
      </c>
      <c r="E192" s="283">
        <v>530</v>
      </c>
      <c r="F192" s="300">
        <v>530</v>
      </c>
      <c r="G192" s="293"/>
      <c r="H192" s="300">
        <v>530</v>
      </c>
      <c r="I192" s="293"/>
      <c r="J192" s="292"/>
      <c r="K192" s="293"/>
      <c r="L192" s="301"/>
    </row>
    <row r="193" spans="1:12" s="50" customFormat="1" ht="12.75">
      <c r="A193" s="108"/>
      <c r="B193" s="119"/>
      <c r="C193" s="108">
        <v>4210</v>
      </c>
      <c r="D193" s="154" t="s">
        <v>217</v>
      </c>
      <c r="E193" s="283">
        <v>100</v>
      </c>
      <c r="F193" s="300">
        <v>100</v>
      </c>
      <c r="G193" s="293"/>
      <c r="H193" s="292"/>
      <c r="I193" s="293"/>
      <c r="J193" s="292"/>
      <c r="K193" s="293"/>
      <c r="L193" s="301"/>
    </row>
    <row r="194" spans="1:12" s="50" customFormat="1" ht="12.75">
      <c r="A194" s="108"/>
      <c r="B194" s="119"/>
      <c r="C194" s="108">
        <v>4410</v>
      </c>
      <c r="D194" s="154" t="s">
        <v>225</v>
      </c>
      <c r="E194" s="283">
        <v>100</v>
      </c>
      <c r="F194" s="300">
        <v>100</v>
      </c>
      <c r="G194" s="293"/>
      <c r="H194" s="292"/>
      <c r="I194" s="293"/>
      <c r="J194" s="292"/>
      <c r="K194" s="293"/>
      <c r="L194" s="301"/>
    </row>
    <row r="195" spans="1:12" s="50" customFormat="1" ht="12.75">
      <c r="A195" s="108"/>
      <c r="B195" s="119"/>
      <c r="C195" s="108">
        <v>4430</v>
      </c>
      <c r="D195" s="154" t="s">
        <v>231</v>
      </c>
      <c r="E195" s="283">
        <v>300</v>
      </c>
      <c r="F195" s="300">
        <v>300</v>
      </c>
      <c r="G195" s="293"/>
      <c r="H195" s="292"/>
      <c r="I195" s="293"/>
      <c r="J195" s="292"/>
      <c r="K195" s="293"/>
      <c r="L195" s="301"/>
    </row>
    <row r="196" spans="1:12" s="50" customFormat="1" ht="12.75">
      <c r="A196" s="108"/>
      <c r="B196" s="119"/>
      <c r="C196" s="108">
        <v>4440</v>
      </c>
      <c r="D196" s="154" t="s">
        <v>226</v>
      </c>
      <c r="E196" s="283">
        <v>997</v>
      </c>
      <c r="F196" s="300">
        <v>997</v>
      </c>
      <c r="G196" s="293"/>
      <c r="H196" s="292"/>
      <c r="I196" s="293"/>
      <c r="J196" s="292"/>
      <c r="K196" s="293"/>
      <c r="L196" s="301"/>
    </row>
    <row r="197" spans="1:12" s="50" customFormat="1" ht="12.75">
      <c r="A197" s="108"/>
      <c r="B197" s="119"/>
      <c r="C197" s="108">
        <v>4700</v>
      </c>
      <c r="D197" s="154" t="s">
        <v>276</v>
      </c>
      <c r="E197" s="283">
        <v>200</v>
      </c>
      <c r="F197" s="300">
        <v>200</v>
      </c>
      <c r="G197" s="293"/>
      <c r="H197" s="292"/>
      <c r="I197" s="293"/>
      <c r="J197" s="292"/>
      <c r="K197" s="293"/>
      <c r="L197" s="301"/>
    </row>
    <row r="198" spans="1:12" s="50" customFormat="1" ht="25.5">
      <c r="A198" s="108"/>
      <c r="B198" s="119"/>
      <c r="C198" s="146">
        <v>4740</v>
      </c>
      <c r="D198" s="197" t="s">
        <v>277</v>
      </c>
      <c r="E198" s="283">
        <v>100</v>
      </c>
      <c r="F198" s="300">
        <v>100</v>
      </c>
      <c r="G198" s="293"/>
      <c r="H198" s="292"/>
      <c r="I198" s="293"/>
      <c r="J198" s="292"/>
      <c r="K198" s="293"/>
      <c r="L198" s="301"/>
    </row>
    <row r="199" spans="1:12" s="50" customFormat="1" ht="25.5">
      <c r="A199" s="108"/>
      <c r="B199" s="117"/>
      <c r="C199" s="150">
        <v>4750</v>
      </c>
      <c r="D199" s="200" t="s">
        <v>278</v>
      </c>
      <c r="E199" s="284">
        <v>854</v>
      </c>
      <c r="F199" s="302">
        <v>854</v>
      </c>
      <c r="G199" s="294"/>
      <c r="H199" s="303"/>
      <c r="I199" s="294"/>
      <c r="J199" s="303"/>
      <c r="K199" s="294"/>
      <c r="L199" s="308"/>
    </row>
    <row r="200" spans="1:12" s="50" customFormat="1" ht="51">
      <c r="A200" s="125"/>
      <c r="B200" s="111">
        <v>85213</v>
      </c>
      <c r="C200" s="96"/>
      <c r="D200" s="112" t="s">
        <v>258</v>
      </c>
      <c r="E200" s="279">
        <f>SUM(E201)</f>
        <v>4400</v>
      </c>
      <c r="F200" s="279">
        <f>SUM(F201)</f>
        <v>4400</v>
      </c>
      <c r="G200" s="295"/>
      <c r="H200" s="295"/>
      <c r="I200" s="295"/>
      <c r="J200" s="295"/>
      <c r="K200" s="295"/>
      <c r="L200" s="295"/>
    </row>
    <row r="201" spans="1:12" s="50" customFormat="1" ht="12.75">
      <c r="A201" s="125"/>
      <c r="B201" s="111"/>
      <c r="C201" s="141">
        <v>4130</v>
      </c>
      <c r="D201" s="87" t="s">
        <v>259</v>
      </c>
      <c r="E201" s="284">
        <v>4400</v>
      </c>
      <c r="F201" s="284">
        <v>4400</v>
      </c>
      <c r="G201" s="295"/>
      <c r="H201" s="295"/>
      <c r="I201" s="295"/>
      <c r="J201" s="295"/>
      <c r="K201" s="295"/>
      <c r="L201" s="295"/>
    </row>
    <row r="202" spans="1:12" s="50" customFormat="1" ht="25.5">
      <c r="A202" s="125"/>
      <c r="B202" s="111">
        <v>85214</v>
      </c>
      <c r="C202" s="96"/>
      <c r="D202" s="92" t="s">
        <v>260</v>
      </c>
      <c r="E202" s="279">
        <f>SUM(E203:E204)</f>
        <v>112500</v>
      </c>
      <c r="F202" s="279">
        <f>SUM(F203:F204)</f>
        <v>112500</v>
      </c>
      <c r="G202" s="295"/>
      <c r="H202" s="295"/>
      <c r="I202" s="295"/>
      <c r="J202" s="295"/>
      <c r="K202" s="295"/>
      <c r="L202" s="295"/>
    </row>
    <row r="203" spans="1:12" s="50" customFormat="1" ht="12.75">
      <c r="A203" s="108"/>
      <c r="B203" s="290"/>
      <c r="C203" s="119">
        <v>3110</v>
      </c>
      <c r="D203" s="146" t="s">
        <v>257</v>
      </c>
      <c r="E203" s="283">
        <v>97500</v>
      </c>
      <c r="F203" s="300">
        <v>97500</v>
      </c>
      <c r="G203" s="293"/>
      <c r="H203" s="292"/>
      <c r="I203" s="293"/>
      <c r="J203" s="293"/>
      <c r="K203" s="292"/>
      <c r="L203" s="293"/>
    </row>
    <row r="204" spans="1:12" s="50" customFormat="1" ht="38.25">
      <c r="A204" s="108"/>
      <c r="B204" s="117"/>
      <c r="C204" s="106">
        <v>4330</v>
      </c>
      <c r="D204" s="176" t="s">
        <v>261</v>
      </c>
      <c r="E204" s="284">
        <v>15000</v>
      </c>
      <c r="F204" s="302">
        <v>15000</v>
      </c>
      <c r="G204" s="294"/>
      <c r="H204" s="303"/>
      <c r="I204" s="294"/>
      <c r="J204" s="303"/>
      <c r="K204" s="294"/>
      <c r="L204" s="308"/>
    </row>
    <row r="205" spans="1:12" s="50" customFormat="1" ht="12.75">
      <c r="A205" s="125"/>
      <c r="B205" s="149">
        <v>85219</v>
      </c>
      <c r="C205" s="120"/>
      <c r="D205" s="193" t="s">
        <v>206</v>
      </c>
      <c r="E205" s="285">
        <f>SUM(E206:E218)</f>
        <v>243146</v>
      </c>
      <c r="F205" s="285">
        <f>SUM(F206:F218)</f>
        <v>243146</v>
      </c>
      <c r="G205" s="285">
        <f>SUM(G206:G218)</f>
        <v>191508</v>
      </c>
      <c r="H205" s="285">
        <f>SUM(H206:H218)</f>
        <v>35448</v>
      </c>
      <c r="I205" s="293"/>
      <c r="J205" s="293"/>
      <c r="K205" s="293"/>
      <c r="L205" s="293"/>
    </row>
    <row r="206" spans="1:12" s="50" customFormat="1" ht="12.75">
      <c r="A206" s="108"/>
      <c r="B206" s="114"/>
      <c r="C206" s="104">
        <v>4010</v>
      </c>
      <c r="D206" s="184" t="s">
        <v>221</v>
      </c>
      <c r="E206" s="281">
        <v>180000</v>
      </c>
      <c r="F206" s="296">
        <v>180000</v>
      </c>
      <c r="G206" s="281">
        <v>180000</v>
      </c>
      <c r="H206" s="298"/>
      <c r="I206" s="297"/>
      <c r="J206" s="298"/>
      <c r="K206" s="297"/>
      <c r="L206" s="299"/>
    </row>
    <row r="207" spans="1:12" s="50" customFormat="1" ht="12.75">
      <c r="A207" s="108"/>
      <c r="B207" s="119"/>
      <c r="C207" s="108">
        <v>4040</v>
      </c>
      <c r="D207" s="154" t="s">
        <v>222</v>
      </c>
      <c r="E207" s="283">
        <v>11508</v>
      </c>
      <c r="F207" s="300">
        <v>11508</v>
      </c>
      <c r="G207" s="283">
        <v>11508</v>
      </c>
      <c r="H207" s="292"/>
      <c r="I207" s="293"/>
      <c r="J207" s="292"/>
      <c r="K207" s="293"/>
      <c r="L207" s="301"/>
    </row>
    <row r="208" spans="1:12" s="50" customFormat="1" ht="12.75">
      <c r="A208" s="108"/>
      <c r="B208" s="119"/>
      <c r="C208" s="108">
        <v>4110</v>
      </c>
      <c r="D208" s="154" t="s">
        <v>223</v>
      </c>
      <c r="E208" s="283">
        <v>30756</v>
      </c>
      <c r="F208" s="300">
        <v>30756</v>
      </c>
      <c r="G208" s="293"/>
      <c r="H208" s="300">
        <v>30756</v>
      </c>
      <c r="I208" s="293"/>
      <c r="J208" s="292"/>
      <c r="K208" s="293"/>
      <c r="L208" s="301"/>
    </row>
    <row r="209" spans="1:12" s="50" customFormat="1" ht="12.75">
      <c r="A209" s="108"/>
      <c r="B209" s="119"/>
      <c r="C209" s="108">
        <v>4120</v>
      </c>
      <c r="D209" s="154" t="s">
        <v>224</v>
      </c>
      <c r="E209" s="283">
        <v>4692</v>
      </c>
      <c r="F209" s="300">
        <v>4692</v>
      </c>
      <c r="G209" s="293"/>
      <c r="H209" s="300">
        <v>4692</v>
      </c>
      <c r="I209" s="293"/>
      <c r="J209" s="292"/>
      <c r="K209" s="293"/>
      <c r="L209" s="301"/>
    </row>
    <row r="210" spans="1:12" s="50" customFormat="1" ht="12.75" hidden="1">
      <c r="A210" s="108"/>
      <c r="B210" s="119"/>
      <c r="C210" s="108">
        <v>4170</v>
      </c>
      <c r="D210" s="154" t="s">
        <v>238</v>
      </c>
      <c r="E210" s="283"/>
      <c r="F210" s="300"/>
      <c r="G210" s="283"/>
      <c r="H210" s="292"/>
      <c r="I210" s="293"/>
      <c r="J210" s="292"/>
      <c r="K210" s="293"/>
      <c r="L210" s="301"/>
    </row>
    <row r="211" spans="1:12" s="50" customFormat="1" ht="12.75">
      <c r="A211" s="108"/>
      <c r="B211" s="119"/>
      <c r="C211" s="108">
        <v>4210</v>
      </c>
      <c r="D211" s="154" t="s">
        <v>217</v>
      </c>
      <c r="E211" s="283">
        <v>3000</v>
      </c>
      <c r="F211" s="300">
        <v>3000</v>
      </c>
      <c r="G211" s="293"/>
      <c r="H211" s="292"/>
      <c r="I211" s="293"/>
      <c r="J211" s="292"/>
      <c r="K211" s="293"/>
      <c r="L211" s="301"/>
    </row>
    <row r="212" spans="1:12" s="50" customFormat="1" ht="12.75">
      <c r="A212" s="108"/>
      <c r="B212" s="119"/>
      <c r="C212" s="108">
        <v>4300</v>
      </c>
      <c r="D212" s="154" t="s">
        <v>214</v>
      </c>
      <c r="E212" s="283">
        <v>4500</v>
      </c>
      <c r="F212" s="300">
        <v>4500</v>
      </c>
      <c r="G212" s="293"/>
      <c r="H212" s="292"/>
      <c r="I212" s="293"/>
      <c r="J212" s="292"/>
      <c r="K212" s="293"/>
      <c r="L212" s="301"/>
    </row>
    <row r="213" spans="1:12" s="50" customFormat="1" ht="12.75">
      <c r="A213" s="108"/>
      <c r="B213" s="119"/>
      <c r="C213" s="108">
        <v>4410</v>
      </c>
      <c r="D213" s="154" t="s">
        <v>225</v>
      </c>
      <c r="E213" s="283">
        <v>700</v>
      </c>
      <c r="F213" s="300">
        <v>700</v>
      </c>
      <c r="G213" s="293"/>
      <c r="H213" s="292"/>
      <c r="I213" s="293"/>
      <c r="J213" s="292"/>
      <c r="K213" s="293"/>
      <c r="L213" s="301"/>
    </row>
    <row r="214" spans="1:12" s="50" customFormat="1" ht="12.75">
      <c r="A214" s="108"/>
      <c r="B214" s="119"/>
      <c r="C214" s="108">
        <v>4430</v>
      </c>
      <c r="D214" s="154" t="s">
        <v>231</v>
      </c>
      <c r="E214" s="283">
        <v>300</v>
      </c>
      <c r="F214" s="300">
        <v>300</v>
      </c>
      <c r="G214" s="293"/>
      <c r="H214" s="292"/>
      <c r="I214" s="293"/>
      <c r="J214" s="292"/>
      <c r="K214" s="293"/>
      <c r="L214" s="301"/>
    </row>
    <row r="215" spans="1:12" s="50" customFormat="1" ht="12.75">
      <c r="A215" s="108"/>
      <c r="B215" s="119"/>
      <c r="C215" s="108">
        <v>4440</v>
      </c>
      <c r="D215" s="154" t="s">
        <v>226</v>
      </c>
      <c r="E215" s="283">
        <v>3190</v>
      </c>
      <c r="F215" s="300">
        <v>3190</v>
      </c>
      <c r="G215" s="293"/>
      <c r="H215" s="292"/>
      <c r="I215" s="293"/>
      <c r="J215" s="292"/>
      <c r="K215" s="293"/>
      <c r="L215" s="301"/>
    </row>
    <row r="216" spans="1:12" s="50" customFormat="1" ht="12.75">
      <c r="A216" s="108"/>
      <c r="B216" s="119"/>
      <c r="C216" s="108">
        <v>4700</v>
      </c>
      <c r="D216" s="154" t="s">
        <v>276</v>
      </c>
      <c r="E216" s="283">
        <v>2000</v>
      </c>
      <c r="F216" s="300">
        <v>2000</v>
      </c>
      <c r="G216" s="293"/>
      <c r="H216" s="292"/>
      <c r="I216" s="293"/>
      <c r="J216" s="292"/>
      <c r="K216" s="293"/>
      <c r="L216" s="301"/>
    </row>
    <row r="217" spans="1:12" s="50" customFormat="1" ht="25.5">
      <c r="A217" s="108"/>
      <c r="B217" s="119"/>
      <c r="C217" s="146">
        <v>4740</v>
      </c>
      <c r="D217" s="197" t="s">
        <v>277</v>
      </c>
      <c r="E217" s="283">
        <v>500</v>
      </c>
      <c r="F217" s="300">
        <v>500</v>
      </c>
      <c r="G217" s="293"/>
      <c r="H217" s="292"/>
      <c r="I217" s="293"/>
      <c r="J217" s="292"/>
      <c r="K217" s="293"/>
      <c r="L217" s="301"/>
    </row>
    <row r="218" spans="1:12" s="50" customFormat="1" ht="25.5">
      <c r="A218" s="108"/>
      <c r="B218" s="117"/>
      <c r="C218" s="150">
        <v>4750</v>
      </c>
      <c r="D218" s="200" t="s">
        <v>278</v>
      </c>
      <c r="E218" s="284">
        <v>2000</v>
      </c>
      <c r="F218" s="302">
        <v>2000</v>
      </c>
      <c r="G218" s="294"/>
      <c r="H218" s="303"/>
      <c r="I218" s="294"/>
      <c r="J218" s="303"/>
      <c r="K218" s="294"/>
      <c r="L218" s="308"/>
    </row>
    <row r="219" spans="1:12" s="50" customFormat="1" ht="12.75">
      <c r="A219" s="125"/>
      <c r="B219" s="98">
        <v>85295</v>
      </c>
      <c r="C219" s="133"/>
      <c r="D219" s="145" t="s">
        <v>136</v>
      </c>
      <c r="E219" s="282">
        <f>SUM(E220:E221)</f>
        <v>167200</v>
      </c>
      <c r="F219" s="282">
        <f>SUM(F220:F221)</f>
        <v>167200</v>
      </c>
      <c r="G219" s="295"/>
      <c r="H219" s="295"/>
      <c r="I219" s="295"/>
      <c r="J219" s="295"/>
      <c r="K219" s="295"/>
      <c r="L219" s="295"/>
    </row>
    <row r="220" spans="1:12" s="50" customFormat="1" ht="12.75">
      <c r="A220" s="125"/>
      <c r="B220" s="149"/>
      <c r="C220" s="100">
        <v>3110</v>
      </c>
      <c r="D220" s="146" t="s">
        <v>257</v>
      </c>
      <c r="E220" s="283">
        <v>37000</v>
      </c>
      <c r="F220" s="283">
        <v>37000</v>
      </c>
      <c r="G220" s="293"/>
      <c r="H220" s="293"/>
      <c r="I220" s="293"/>
      <c r="J220" s="293"/>
      <c r="K220" s="293"/>
      <c r="L220" s="293"/>
    </row>
    <row r="221" spans="1:12" s="50" customFormat="1" ht="12.75">
      <c r="A221" s="106"/>
      <c r="B221" s="119"/>
      <c r="C221" s="100">
        <v>4303</v>
      </c>
      <c r="D221" s="146" t="s">
        <v>214</v>
      </c>
      <c r="E221" s="283">
        <v>130200</v>
      </c>
      <c r="F221" s="283">
        <v>130200</v>
      </c>
      <c r="G221" s="294"/>
      <c r="H221" s="294"/>
      <c r="I221" s="294"/>
      <c r="J221" s="294"/>
      <c r="K221" s="294"/>
      <c r="L221" s="294"/>
    </row>
    <row r="222" spans="1:12" s="50" customFormat="1" ht="12.75">
      <c r="A222" s="97">
        <v>854</v>
      </c>
      <c r="B222" s="111"/>
      <c r="C222" s="96"/>
      <c r="D222" s="88" t="s">
        <v>262</v>
      </c>
      <c r="E222" s="279">
        <f>SUM(E223,E237)</f>
        <v>98474</v>
      </c>
      <c r="F222" s="279">
        <f>SUM(F223,F237)</f>
        <v>98474</v>
      </c>
      <c r="G222" s="279">
        <f>SUM(G223)</f>
        <v>70678</v>
      </c>
      <c r="H222" s="279">
        <f>SUM(H223)</f>
        <v>12918</v>
      </c>
      <c r="I222" s="293"/>
      <c r="J222" s="293"/>
      <c r="K222" s="293"/>
      <c r="L222" s="293"/>
    </row>
    <row r="223" spans="1:12" s="50" customFormat="1" ht="12.75">
      <c r="A223" s="125"/>
      <c r="B223" s="195">
        <v>85401</v>
      </c>
      <c r="C223" s="195"/>
      <c r="D223" s="199" t="s">
        <v>263</v>
      </c>
      <c r="E223" s="288">
        <f>SUM(E224:E236)</f>
        <v>94974</v>
      </c>
      <c r="F223" s="288">
        <f>SUM(F224:F236)</f>
        <v>94974</v>
      </c>
      <c r="G223" s="288">
        <f>SUM(G224:G236)</f>
        <v>70678</v>
      </c>
      <c r="H223" s="288">
        <f>SUM(H224:H236)</f>
        <v>12918</v>
      </c>
      <c r="I223" s="297"/>
      <c r="J223" s="297"/>
      <c r="K223" s="297"/>
      <c r="L223" s="297"/>
    </row>
    <row r="224" spans="1:12" s="50" customFormat="1" ht="25.5">
      <c r="A224" s="100"/>
      <c r="B224" s="103"/>
      <c r="C224" s="104">
        <v>3020</v>
      </c>
      <c r="D224" s="175" t="s">
        <v>249</v>
      </c>
      <c r="E224" s="281">
        <v>2428</v>
      </c>
      <c r="F224" s="296">
        <v>2428</v>
      </c>
      <c r="G224" s="297"/>
      <c r="H224" s="298"/>
      <c r="I224" s="297"/>
      <c r="J224" s="298"/>
      <c r="K224" s="297"/>
      <c r="L224" s="299"/>
    </row>
    <row r="225" spans="1:12" s="50" customFormat="1" ht="12.75">
      <c r="A225" s="100"/>
      <c r="B225" s="100"/>
      <c r="C225" s="108">
        <v>4010</v>
      </c>
      <c r="D225" s="154" t="s">
        <v>221</v>
      </c>
      <c r="E225" s="283">
        <v>65410</v>
      </c>
      <c r="F225" s="300">
        <v>65410</v>
      </c>
      <c r="G225" s="283">
        <v>65410</v>
      </c>
      <c r="H225" s="292"/>
      <c r="I225" s="293"/>
      <c r="J225" s="292"/>
      <c r="K225" s="293"/>
      <c r="L225" s="301"/>
    </row>
    <row r="226" spans="1:12" s="50" customFormat="1" ht="12.75">
      <c r="A226" s="100"/>
      <c r="B226" s="100"/>
      <c r="C226" s="108">
        <v>4040</v>
      </c>
      <c r="D226" s="154" t="s">
        <v>222</v>
      </c>
      <c r="E226" s="283">
        <v>5268</v>
      </c>
      <c r="F226" s="300">
        <v>5268</v>
      </c>
      <c r="G226" s="283">
        <v>5268</v>
      </c>
      <c r="H226" s="292"/>
      <c r="I226" s="293"/>
      <c r="J226" s="292"/>
      <c r="K226" s="293"/>
      <c r="L226" s="301"/>
    </row>
    <row r="227" spans="1:12" s="50" customFormat="1" ht="12.75">
      <c r="A227" s="100"/>
      <c r="B227" s="100"/>
      <c r="C227" s="108">
        <v>4110</v>
      </c>
      <c r="D227" s="154" t="s">
        <v>223</v>
      </c>
      <c r="E227" s="283">
        <v>11127</v>
      </c>
      <c r="F227" s="300">
        <v>11127</v>
      </c>
      <c r="G227" s="293"/>
      <c r="H227" s="300">
        <v>11127</v>
      </c>
      <c r="I227" s="293"/>
      <c r="J227" s="292"/>
      <c r="K227" s="293"/>
      <c r="L227" s="301"/>
    </row>
    <row r="228" spans="1:12" s="50" customFormat="1" ht="12.75">
      <c r="A228" s="100"/>
      <c r="B228" s="100"/>
      <c r="C228" s="108">
        <v>4120</v>
      </c>
      <c r="D228" s="154" t="s">
        <v>224</v>
      </c>
      <c r="E228" s="283">
        <v>1791</v>
      </c>
      <c r="F228" s="300">
        <v>1791</v>
      </c>
      <c r="G228" s="293"/>
      <c r="H228" s="300">
        <v>1791</v>
      </c>
      <c r="I228" s="293"/>
      <c r="J228" s="292"/>
      <c r="K228" s="293"/>
      <c r="L228" s="301"/>
    </row>
    <row r="229" spans="1:12" s="50" customFormat="1" ht="12.75">
      <c r="A229" s="100"/>
      <c r="B229" s="100"/>
      <c r="C229" s="108">
        <v>4210</v>
      </c>
      <c r="D229" s="154" t="s">
        <v>217</v>
      </c>
      <c r="E229" s="283">
        <v>2000</v>
      </c>
      <c r="F229" s="300">
        <v>2000</v>
      </c>
      <c r="G229" s="293"/>
      <c r="H229" s="292"/>
      <c r="I229" s="293"/>
      <c r="J229" s="292"/>
      <c r="K229" s="293"/>
      <c r="L229" s="301"/>
    </row>
    <row r="230" spans="1:12" s="50" customFormat="1" ht="25.5">
      <c r="A230" s="100"/>
      <c r="B230" s="100"/>
      <c r="C230" s="108">
        <v>4240</v>
      </c>
      <c r="D230" s="155" t="s">
        <v>250</v>
      </c>
      <c r="E230" s="283">
        <v>500</v>
      </c>
      <c r="F230" s="300">
        <v>500</v>
      </c>
      <c r="G230" s="293"/>
      <c r="H230" s="292"/>
      <c r="I230" s="293"/>
      <c r="J230" s="292"/>
      <c r="K230" s="293"/>
      <c r="L230" s="301"/>
    </row>
    <row r="231" spans="1:12" s="50" customFormat="1" ht="12.75">
      <c r="A231" s="100"/>
      <c r="B231" s="100"/>
      <c r="C231" s="108">
        <v>4260</v>
      </c>
      <c r="D231" s="155" t="s">
        <v>229</v>
      </c>
      <c r="E231" s="283">
        <v>500</v>
      </c>
      <c r="F231" s="300">
        <v>500</v>
      </c>
      <c r="G231" s="293"/>
      <c r="H231" s="292"/>
      <c r="I231" s="293"/>
      <c r="J231" s="292"/>
      <c r="K231" s="293"/>
      <c r="L231" s="301"/>
    </row>
    <row r="232" spans="1:12" s="50" customFormat="1" ht="12.75">
      <c r="A232" s="100"/>
      <c r="B232" s="100"/>
      <c r="C232" s="108">
        <v>4270</v>
      </c>
      <c r="D232" s="154" t="s">
        <v>218</v>
      </c>
      <c r="E232" s="283">
        <v>500</v>
      </c>
      <c r="F232" s="300">
        <v>500</v>
      </c>
      <c r="G232" s="293"/>
      <c r="H232" s="292"/>
      <c r="I232" s="293"/>
      <c r="J232" s="292"/>
      <c r="K232" s="293"/>
      <c r="L232" s="301"/>
    </row>
    <row r="233" spans="1:12" s="50" customFormat="1" ht="12.75">
      <c r="A233" s="100"/>
      <c r="B233" s="100"/>
      <c r="C233" s="108">
        <v>4300</v>
      </c>
      <c r="D233" s="155" t="s">
        <v>214</v>
      </c>
      <c r="E233" s="283">
        <v>500</v>
      </c>
      <c r="F233" s="300">
        <v>500</v>
      </c>
      <c r="G233" s="293"/>
      <c r="H233" s="292"/>
      <c r="I233" s="293"/>
      <c r="J233" s="292"/>
      <c r="K233" s="293"/>
      <c r="L233" s="301"/>
    </row>
    <row r="234" spans="1:12" s="50" customFormat="1" ht="12.75">
      <c r="A234" s="100"/>
      <c r="B234" s="100"/>
      <c r="C234" s="108">
        <v>4410</v>
      </c>
      <c r="D234" s="154" t="s">
        <v>225</v>
      </c>
      <c r="E234" s="283">
        <v>200</v>
      </c>
      <c r="F234" s="300">
        <v>200</v>
      </c>
      <c r="G234" s="293"/>
      <c r="H234" s="292"/>
      <c r="I234" s="293"/>
      <c r="J234" s="292"/>
      <c r="K234" s="293"/>
      <c r="L234" s="301"/>
    </row>
    <row r="235" spans="1:12" s="50" customFormat="1" ht="12.75">
      <c r="A235" s="100"/>
      <c r="B235" s="100"/>
      <c r="C235" s="108">
        <v>4440</v>
      </c>
      <c r="D235" s="154" t="s">
        <v>226</v>
      </c>
      <c r="E235" s="283">
        <v>4450</v>
      </c>
      <c r="F235" s="300">
        <v>4450</v>
      </c>
      <c r="G235" s="293"/>
      <c r="H235" s="292"/>
      <c r="I235" s="293"/>
      <c r="J235" s="292"/>
      <c r="K235" s="293"/>
      <c r="L235" s="301"/>
    </row>
    <row r="236" spans="1:13" s="50" customFormat="1" ht="12.75">
      <c r="A236" s="108"/>
      <c r="B236" s="106"/>
      <c r="C236" s="203">
        <v>4700</v>
      </c>
      <c r="D236" s="203" t="s">
        <v>276</v>
      </c>
      <c r="E236" s="284">
        <v>300</v>
      </c>
      <c r="F236" s="302">
        <v>300</v>
      </c>
      <c r="G236" s="294"/>
      <c r="H236" s="303"/>
      <c r="I236" s="294"/>
      <c r="J236" s="303"/>
      <c r="K236" s="294"/>
      <c r="L236" s="303"/>
      <c r="M236" s="347"/>
    </row>
    <row r="237" spans="1:12" s="50" customFormat="1" ht="12.75">
      <c r="A237" s="108"/>
      <c r="B237" s="97">
        <v>85415</v>
      </c>
      <c r="C237" s="133"/>
      <c r="D237" s="145" t="s">
        <v>264</v>
      </c>
      <c r="E237" s="282">
        <f>SUM(E238)</f>
        <v>3500</v>
      </c>
      <c r="F237" s="282">
        <f>SUM(F238)</f>
        <v>3500</v>
      </c>
      <c r="G237" s="294"/>
      <c r="H237" s="294"/>
      <c r="I237" s="294"/>
      <c r="J237" s="294"/>
      <c r="K237" s="294"/>
      <c r="L237" s="294"/>
    </row>
    <row r="238" spans="1:12" s="50" customFormat="1" ht="12.75">
      <c r="A238" s="105"/>
      <c r="B238" s="130"/>
      <c r="C238" s="130">
        <v>3240</v>
      </c>
      <c r="D238" s="154" t="s">
        <v>265</v>
      </c>
      <c r="E238" s="280">
        <v>3500</v>
      </c>
      <c r="F238" s="280">
        <v>3500</v>
      </c>
      <c r="G238" s="293"/>
      <c r="H238" s="293"/>
      <c r="I238" s="293"/>
      <c r="J238" s="293"/>
      <c r="K238" s="293"/>
      <c r="L238" s="293"/>
    </row>
    <row r="239" spans="1:12" s="50" customFormat="1" ht="25.5">
      <c r="A239" s="110">
        <v>900</v>
      </c>
      <c r="B239" s="96"/>
      <c r="C239" s="96"/>
      <c r="D239" s="92" t="s">
        <v>266</v>
      </c>
      <c r="E239" s="279">
        <f>SUM(E242,E252)</f>
        <v>431246</v>
      </c>
      <c r="F239" s="279">
        <f>SUM(F242,F252)</f>
        <v>431246</v>
      </c>
      <c r="G239" s="279">
        <f>SUM(G252,G242)</f>
        <v>60383</v>
      </c>
      <c r="H239" s="279">
        <f>SUM(H242,H252)</f>
        <v>12509</v>
      </c>
      <c r="I239" s="295"/>
      <c r="J239" s="295"/>
      <c r="K239" s="295"/>
      <c r="L239" s="279"/>
    </row>
    <row r="240" spans="1:12" s="50" customFormat="1" ht="12.75" hidden="1">
      <c r="A240" s="125"/>
      <c r="B240" s="111">
        <v>90001</v>
      </c>
      <c r="C240" s="96"/>
      <c r="D240" s="92" t="s">
        <v>267</v>
      </c>
      <c r="E240" s="279"/>
      <c r="F240" s="279"/>
      <c r="G240" s="293"/>
      <c r="H240" s="293"/>
      <c r="I240" s="293"/>
      <c r="J240" s="293"/>
      <c r="K240" s="293"/>
      <c r="L240" s="279"/>
    </row>
    <row r="241" spans="1:12" s="50" customFormat="1" ht="25.5" hidden="1">
      <c r="A241" s="125"/>
      <c r="B241" s="111"/>
      <c r="C241" s="141">
        <v>6050</v>
      </c>
      <c r="D241" s="89" t="s">
        <v>210</v>
      </c>
      <c r="E241" s="280"/>
      <c r="F241" s="280"/>
      <c r="G241" s="295"/>
      <c r="H241" s="295"/>
      <c r="I241" s="295"/>
      <c r="J241" s="295"/>
      <c r="K241" s="295"/>
      <c r="L241" s="280"/>
    </row>
    <row r="242" spans="1:12" s="50" customFormat="1" ht="12.75">
      <c r="A242" s="125"/>
      <c r="B242" s="102">
        <v>90003</v>
      </c>
      <c r="C242" s="195"/>
      <c r="D242" s="199" t="s">
        <v>268</v>
      </c>
      <c r="E242" s="288">
        <f>SUM(E243:E251)</f>
        <v>245246</v>
      </c>
      <c r="F242" s="288">
        <f>SUM(F243:F251)</f>
        <v>245246</v>
      </c>
      <c r="G242" s="288">
        <f>SUM(G243:G251)</f>
        <v>60383</v>
      </c>
      <c r="H242" s="288">
        <f>SUM(H243:H251)</f>
        <v>12509</v>
      </c>
      <c r="I242" s="293"/>
      <c r="J242" s="293"/>
      <c r="K242" s="293"/>
      <c r="L242" s="293"/>
    </row>
    <row r="243" spans="1:12" s="50" customFormat="1" ht="12.75">
      <c r="A243" s="100"/>
      <c r="B243" s="103"/>
      <c r="C243" s="104">
        <v>4010</v>
      </c>
      <c r="D243" s="184" t="s">
        <v>221</v>
      </c>
      <c r="E243" s="281">
        <v>54103</v>
      </c>
      <c r="F243" s="296">
        <v>54103</v>
      </c>
      <c r="G243" s="281">
        <v>54103</v>
      </c>
      <c r="H243" s="298"/>
      <c r="I243" s="297"/>
      <c r="J243" s="298"/>
      <c r="K243" s="297"/>
      <c r="L243" s="299"/>
    </row>
    <row r="244" spans="1:12" s="50" customFormat="1" ht="12.75">
      <c r="A244" s="100"/>
      <c r="B244" s="100"/>
      <c r="C244" s="108">
        <v>4040</v>
      </c>
      <c r="D244" s="154" t="s">
        <v>222</v>
      </c>
      <c r="E244" s="283">
        <v>6280</v>
      </c>
      <c r="F244" s="300">
        <v>6280</v>
      </c>
      <c r="G244" s="283">
        <v>6280</v>
      </c>
      <c r="H244" s="292"/>
      <c r="I244" s="293"/>
      <c r="J244" s="292"/>
      <c r="K244" s="293"/>
      <c r="L244" s="301"/>
    </row>
    <row r="245" spans="1:12" s="50" customFormat="1" ht="12.75">
      <c r="A245" s="100"/>
      <c r="B245" s="100"/>
      <c r="C245" s="108">
        <v>4110</v>
      </c>
      <c r="D245" s="154" t="s">
        <v>223</v>
      </c>
      <c r="E245" s="283">
        <v>9118</v>
      </c>
      <c r="F245" s="300">
        <v>9118</v>
      </c>
      <c r="G245" s="293"/>
      <c r="H245" s="300">
        <v>9118</v>
      </c>
      <c r="I245" s="293"/>
      <c r="J245" s="292"/>
      <c r="K245" s="293"/>
      <c r="L245" s="301"/>
    </row>
    <row r="246" spans="1:12" s="50" customFormat="1" ht="12.75">
      <c r="A246" s="100"/>
      <c r="B246" s="100"/>
      <c r="C246" s="108">
        <v>4120</v>
      </c>
      <c r="D246" s="154" t="s">
        <v>224</v>
      </c>
      <c r="E246" s="283">
        <v>3391</v>
      </c>
      <c r="F246" s="300">
        <v>3391</v>
      </c>
      <c r="G246" s="293"/>
      <c r="H246" s="300">
        <v>3391</v>
      </c>
      <c r="I246" s="293"/>
      <c r="J246" s="292"/>
      <c r="K246" s="293"/>
      <c r="L246" s="301"/>
    </row>
    <row r="247" spans="1:12" s="50" customFormat="1" ht="12.75">
      <c r="A247" s="100"/>
      <c r="B247" s="100"/>
      <c r="C247" s="108">
        <v>4210</v>
      </c>
      <c r="D247" s="154" t="s">
        <v>217</v>
      </c>
      <c r="E247" s="283">
        <v>20000</v>
      </c>
      <c r="F247" s="300">
        <v>20000</v>
      </c>
      <c r="G247" s="293"/>
      <c r="H247" s="292"/>
      <c r="I247" s="293"/>
      <c r="J247" s="292"/>
      <c r="K247" s="293"/>
      <c r="L247" s="301"/>
    </row>
    <row r="248" spans="1:12" s="50" customFormat="1" ht="12.75">
      <c r="A248" s="100"/>
      <c r="B248" s="100"/>
      <c r="C248" s="108">
        <v>4280</v>
      </c>
      <c r="D248" s="154" t="s">
        <v>281</v>
      </c>
      <c r="E248" s="283">
        <v>360</v>
      </c>
      <c r="F248" s="300">
        <v>360</v>
      </c>
      <c r="G248" s="293"/>
      <c r="H248" s="292"/>
      <c r="I248" s="293"/>
      <c r="J248" s="292"/>
      <c r="K248" s="293"/>
      <c r="L248" s="301"/>
    </row>
    <row r="249" spans="1:12" s="50" customFormat="1" ht="12.75">
      <c r="A249" s="100"/>
      <c r="B249" s="100"/>
      <c r="C249" s="108">
        <v>4300</v>
      </c>
      <c r="D249" s="154" t="s">
        <v>214</v>
      </c>
      <c r="E249" s="283">
        <v>145000</v>
      </c>
      <c r="F249" s="300">
        <v>145000</v>
      </c>
      <c r="G249" s="293"/>
      <c r="H249" s="292"/>
      <c r="I249" s="293"/>
      <c r="J249" s="292"/>
      <c r="K249" s="293"/>
      <c r="L249" s="301"/>
    </row>
    <row r="250" spans="1:12" s="50" customFormat="1" ht="25.5">
      <c r="A250" s="100"/>
      <c r="B250" s="100"/>
      <c r="C250" s="108">
        <v>4750</v>
      </c>
      <c r="D250" s="155" t="s">
        <v>278</v>
      </c>
      <c r="E250" s="283">
        <v>5000</v>
      </c>
      <c r="F250" s="300">
        <v>5000</v>
      </c>
      <c r="G250" s="293"/>
      <c r="H250" s="292"/>
      <c r="I250" s="293"/>
      <c r="J250" s="292"/>
      <c r="K250" s="293"/>
      <c r="L250" s="301"/>
    </row>
    <row r="251" spans="1:12" s="50" customFormat="1" ht="12.75">
      <c r="A251" s="108"/>
      <c r="B251" s="105"/>
      <c r="C251" s="106">
        <v>4440</v>
      </c>
      <c r="D251" s="167" t="s">
        <v>226</v>
      </c>
      <c r="E251" s="284">
        <v>1994</v>
      </c>
      <c r="F251" s="302">
        <v>1994</v>
      </c>
      <c r="G251" s="294"/>
      <c r="H251" s="303"/>
      <c r="I251" s="294"/>
      <c r="J251" s="303"/>
      <c r="K251" s="294"/>
      <c r="L251" s="308"/>
    </row>
    <row r="252" spans="1:12" s="50" customFormat="1" ht="12.75">
      <c r="A252" s="108"/>
      <c r="B252" s="96">
        <v>90015</v>
      </c>
      <c r="C252" s="96"/>
      <c r="D252" s="88" t="s">
        <v>269</v>
      </c>
      <c r="E252" s="279">
        <f>SUM(E254:E256)</f>
        <v>186000</v>
      </c>
      <c r="F252" s="279">
        <f>SUM(F254:F256)</f>
        <v>186000</v>
      </c>
      <c r="G252" s="295"/>
      <c r="H252" s="295"/>
      <c r="I252" s="295"/>
      <c r="J252" s="295"/>
      <c r="K252" s="295"/>
      <c r="L252" s="295"/>
    </row>
    <row r="253" spans="1:12" s="50" customFormat="1" ht="12.75" hidden="1">
      <c r="A253" s="100"/>
      <c r="B253" s="103"/>
      <c r="C253" s="104">
        <v>4210</v>
      </c>
      <c r="D253" s="184" t="s">
        <v>217</v>
      </c>
      <c r="E253" s="281"/>
      <c r="F253" s="296"/>
      <c r="G253" s="297"/>
      <c r="H253" s="298"/>
      <c r="I253" s="297"/>
      <c r="J253" s="298"/>
      <c r="K253" s="297"/>
      <c r="L253" s="299"/>
    </row>
    <row r="254" spans="1:12" s="50" customFormat="1" ht="12.75">
      <c r="A254" s="100"/>
      <c r="B254" s="100"/>
      <c r="C254" s="108">
        <v>4210</v>
      </c>
      <c r="D254" s="154" t="s">
        <v>217</v>
      </c>
      <c r="E254" s="283">
        <v>22000</v>
      </c>
      <c r="F254" s="300">
        <v>22000</v>
      </c>
      <c r="G254" s="293"/>
      <c r="H254" s="292"/>
      <c r="I254" s="293"/>
      <c r="J254" s="292"/>
      <c r="K254" s="293"/>
      <c r="L254" s="301"/>
    </row>
    <row r="255" spans="1:12" s="50" customFormat="1" ht="12.75">
      <c r="A255" s="100"/>
      <c r="B255" s="100"/>
      <c r="C255" s="108">
        <v>4260</v>
      </c>
      <c r="D255" s="154" t="s">
        <v>229</v>
      </c>
      <c r="E255" s="283">
        <v>132000</v>
      </c>
      <c r="F255" s="300">
        <v>132000</v>
      </c>
      <c r="G255" s="293"/>
      <c r="H255" s="292"/>
      <c r="I255" s="293"/>
      <c r="J255" s="292"/>
      <c r="K255" s="293"/>
      <c r="L255" s="301"/>
    </row>
    <row r="256" spans="1:12" s="50" customFormat="1" ht="12.75">
      <c r="A256" s="105"/>
      <c r="B256" s="105"/>
      <c r="C256" s="106">
        <v>4300</v>
      </c>
      <c r="D256" s="167" t="s">
        <v>214</v>
      </c>
      <c r="E256" s="284">
        <v>32000</v>
      </c>
      <c r="F256" s="302">
        <v>32000</v>
      </c>
      <c r="G256" s="294"/>
      <c r="H256" s="303"/>
      <c r="I256" s="294"/>
      <c r="J256" s="303"/>
      <c r="K256" s="294"/>
      <c r="L256" s="308"/>
    </row>
    <row r="257" spans="1:12" s="50" customFormat="1" ht="25.5">
      <c r="A257" s="110">
        <v>921</v>
      </c>
      <c r="B257" s="98"/>
      <c r="C257" s="133"/>
      <c r="D257" s="152" t="s">
        <v>270</v>
      </c>
      <c r="E257" s="282">
        <f>SUM(E258)</f>
        <v>120000</v>
      </c>
      <c r="F257" s="282">
        <f>SUM(F258)</f>
        <v>120000</v>
      </c>
      <c r="G257" s="293"/>
      <c r="H257" s="293"/>
      <c r="I257" s="282">
        <f>SUM(I258)</f>
        <v>120000</v>
      </c>
      <c r="J257" s="293"/>
      <c r="K257" s="293"/>
      <c r="L257" s="293"/>
    </row>
    <row r="258" spans="1:12" s="50" customFormat="1" ht="12.75">
      <c r="A258" s="108"/>
      <c r="B258" s="97">
        <v>92116</v>
      </c>
      <c r="C258" s="133"/>
      <c r="D258" s="145" t="s">
        <v>271</v>
      </c>
      <c r="E258" s="282">
        <f>SUM(E259)</f>
        <v>120000</v>
      </c>
      <c r="F258" s="282">
        <f>SUM(F259)</f>
        <v>120000</v>
      </c>
      <c r="G258" s="295"/>
      <c r="H258" s="295"/>
      <c r="I258" s="282">
        <f>SUM(I259)</f>
        <v>120000</v>
      </c>
      <c r="J258" s="295"/>
      <c r="K258" s="295"/>
      <c r="L258" s="295"/>
    </row>
    <row r="259" spans="1:12" s="50" customFormat="1" ht="12.75">
      <c r="A259" s="108"/>
      <c r="B259" s="108"/>
      <c r="C259" s="100">
        <v>2480</v>
      </c>
      <c r="D259" s="146" t="s">
        <v>272</v>
      </c>
      <c r="E259" s="283">
        <v>120000</v>
      </c>
      <c r="F259" s="283">
        <v>120000</v>
      </c>
      <c r="G259" s="293"/>
      <c r="H259" s="293"/>
      <c r="I259" s="283">
        <v>120000</v>
      </c>
      <c r="J259" s="293"/>
      <c r="K259" s="293"/>
      <c r="L259" s="293"/>
    </row>
    <row r="260" spans="1:12" s="50" customFormat="1" ht="12.75">
      <c r="A260" s="110">
        <v>926</v>
      </c>
      <c r="B260" s="110"/>
      <c r="C260" s="96"/>
      <c r="D260" s="88" t="s">
        <v>207</v>
      </c>
      <c r="E260" s="279">
        <f>SUM(E261)</f>
        <v>22000</v>
      </c>
      <c r="F260" s="279">
        <f>SUM(F261)</f>
        <v>22000</v>
      </c>
      <c r="G260" s="279">
        <f>SUM(G261)</f>
        <v>10000</v>
      </c>
      <c r="H260" s="295"/>
      <c r="I260" s="295"/>
      <c r="J260" s="295"/>
      <c r="K260" s="295"/>
      <c r="L260" s="295"/>
    </row>
    <row r="261" spans="1:12" s="50" customFormat="1" ht="25.5">
      <c r="A261" s="125"/>
      <c r="B261" s="101">
        <v>92605</v>
      </c>
      <c r="C261" s="195"/>
      <c r="D261" s="173" t="s">
        <v>273</v>
      </c>
      <c r="E261" s="288">
        <f>SUM(E262:E264)</f>
        <v>22000</v>
      </c>
      <c r="F261" s="288">
        <f>SUM(F262:F264)</f>
        <v>22000</v>
      </c>
      <c r="G261" s="288">
        <f>SUM(G262:G264)</f>
        <v>10000</v>
      </c>
      <c r="H261" s="297"/>
      <c r="I261" s="297"/>
      <c r="J261" s="297"/>
      <c r="K261" s="297"/>
      <c r="L261" s="297"/>
    </row>
    <row r="262" spans="1:14" s="50" customFormat="1" ht="12.75">
      <c r="A262" s="100"/>
      <c r="B262" s="103"/>
      <c r="C262" s="104">
        <v>4170</v>
      </c>
      <c r="D262" s="184" t="s">
        <v>238</v>
      </c>
      <c r="E262" s="281">
        <v>10000</v>
      </c>
      <c r="F262" s="296">
        <v>10000</v>
      </c>
      <c r="G262" s="281">
        <v>10000</v>
      </c>
      <c r="H262" s="298"/>
      <c r="I262" s="297"/>
      <c r="J262" s="298"/>
      <c r="K262" s="297"/>
      <c r="L262" s="299"/>
      <c r="N262" s="332"/>
    </row>
    <row r="263" spans="1:12" s="50" customFormat="1" ht="12.75" hidden="1">
      <c r="A263" s="100"/>
      <c r="B263" s="100"/>
      <c r="C263" s="108">
        <v>4210</v>
      </c>
      <c r="D263" s="154" t="s">
        <v>217</v>
      </c>
      <c r="E263" s="283"/>
      <c r="F263" s="300"/>
      <c r="G263" s="293"/>
      <c r="H263" s="292"/>
      <c r="I263" s="293"/>
      <c r="J263" s="292"/>
      <c r="K263" s="293"/>
      <c r="L263" s="301"/>
    </row>
    <row r="264" spans="1:12" s="50" customFormat="1" ht="12.75">
      <c r="A264" s="100"/>
      <c r="B264" s="105"/>
      <c r="C264" s="106">
        <v>4300</v>
      </c>
      <c r="D264" s="167" t="s">
        <v>214</v>
      </c>
      <c r="E264" s="284">
        <v>12000</v>
      </c>
      <c r="F264" s="302">
        <v>12000</v>
      </c>
      <c r="G264" s="294"/>
      <c r="H264" s="303"/>
      <c r="I264" s="294"/>
      <c r="J264" s="303"/>
      <c r="K264" s="294"/>
      <c r="L264" s="308"/>
    </row>
    <row r="265" spans="1:14" s="52" customFormat="1" ht="24.75" customHeight="1">
      <c r="A265" s="398" t="s">
        <v>71</v>
      </c>
      <c r="B265" s="399"/>
      <c r="C265" s="399"/>
      <c r="D265" s="400"/>
      <c r="E265" s="282">
        <f>SUM(E8,E17,E23,E35,E76,E80,E101,E107,E110,E113,E174,E187,E222,E239,E257,E260)</f>
        <v>20256670</v>
      </c>
      <c r="F265" s="282">
        <f>SUM(F8,F17,F23,F35,F76,F80,F101,F107,F110,F113,F174,F187,F222,F239,F257,F260)</f>
        <v>7259133</v>
      </c>
      <c r="G265" s="282">
        <f>SUM(G8,G17,G23,G35,G76,G80,G101,G107,G110,G113,G174,G187,G222,G239,G257,G260)</f>
        <v>3399864</v>
      </c>
      <c r="H265" s="282">
        <f>SUM(H8,H17,H23,H35,H76,H80,H101,H107,H110,H113,H174,H187,H222,H239,H257,H260)</f>
        <v>610249</v>
      </c>
      <c r="I265" s="282">
        <f>SUM(I8,I17,I23,I35,I76,I80,I101,I107,I110,I113,I174,I187,I222,I239,I257)</f>
        <v>208100</v>
      </c>
      <c r="J265" s="282">
        <f>SUM(J107)</f>
        <v>25000</v>
      </c>
      <c r="K265" s="314"/>
      <c r="L265" s="282">
        <f>SUM(L8,L17,L23,L35,L76,L80,L101,L107,L110,L113,L174,L187,L222,L239,L257,L260)</f>
        <v>12997537</v>
      </c>
      <c r="N265" s="330"/>
    </row>
    <row r="267" ht="12.75">
      <c r="A267" s="75"/>
    </row>
    <row r="268" spans="10:12" ht="12.75">
      <c r="J268" s="356" t="s">
        <v>421</v>
      </c>
      <c r="K268" s="356"/>
      <c r="L268" s="356"/>
    </row>
    <row r="269" spans="10:12" ht="12.75">
      <c r="J269" s="356" t="s">
        <v>420</v>
      </c>
      <c r="K269" s="356"/>
      <c r="L269" s="356"/>
    </row>
  </sheetData>
  <mergeCells count="12">
    <mergeCell ref="A265:D265"/>
    <mergeCell ref="B10:B12"/>
    <mergeCell ref="A1:L1"/>
    <mergeCell ref="E4:E6"/>
    <mergeCell ref="A4:A6"/>
    <mergeCell ref="D4:D6"/>
    <mergeCell ref="B4:B6"/>
    <mergeCell ref="F4:L4"/>
    <mergeCell ref="G5:K5"/>
    <mergeCell ref="F5:F6"/>
    <mergeCell ref="L5:L6"/>
    <mergeCell ref="C4:C6"/>
  </mergeCells>
  <printOptions horizontalCentered="1"/>
  <pageMargins left="0.3937007874015748" right="0.3937007874015748" top="1.51" bottom="0.7874015748031497" header="0.5118110236220472" footer="0.5118110236220472"/>
  <pageSetup fitToHeight="9" fitToWidth="1" horizontalDpi="600" verticalDpi="600" orientation="landscape" paperSize="9" scale="93" r:id="rId1"/>
  <headerFooter alignWithMargins="0">
    <oddHeader>&amp;RZałącznik nr  2
do uchwały Nr XX/121/08
Rady Gminy Osieck
z dnia 30 grudnia 2008r.</oddHeader>
  </headerFooter>
  <rowBreaks count="4" manualBreakCount="4">
    <brk id="64" max="255" man="1"/>
    <brk id="79" max="255" man="1"/>
    <brk id="218" max="255" man="1"/>
    <brk id="24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O18"/>
  <sheetViews>
    <sheetView workbookViewId="0" topLeftCell="F1">
      <selection activeCell="K27" sqref="K27"/>
    </sheetView>
  </sheetViews>
  <sheetFormatPr defaultColWidth="9.00390625" defaultRowHeight="12.75"/>
  <cols>
    <col min="1" max="1" width="4.75390625" style="0" customWidth="1"/>
    <col min="2" max="2" width="6.00390625" style="0" customWidth="1"/>
    <col min="3" max="3" width="6.375" style="0" customWidth="1"/>
    <col min="4" max="4" width="6.25390625" style="0" customWidth="1"/>
    <col min="5" max="5" width="15.625" style="0" customWidth="1"/>
    <col min="6" max="6" width="11.75390625" style="0" customWidth="1"/>
    <col min="7" max="7" width="11.25390625" style="0" customWidth="1"/>
    <col min="8" max="8" width="8.875" style="0" customWidth="1"/>
    <col min="9" max="9" width="10.00390625" style="0" customWidth="1"/>
    <col min="10" max="10" width="13.25390625" style="0" customWidth="1"/>
    <col min="11" max="11" width="13.125" style="0" customWidth="1"/>
    <col min="14" max="14" width="14.625" style="0" customWidth="1"/>
  </cols>
  <sheetData>
    <row r="1" spans="1:14" ht="71.25" customHeight="1">
      <c r="A1" s="406" t="s">
        <v>335</v>
      </c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6"/>
      <c r="M1" s="406"/>
      <c r="N1" s="406"/>
    </row>
    <row r="2" spans="1:14" ht="18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0" t="s">
        <v>28</v>
      </c>
    </row>
    <row r="3" spans="1:14" ht="12.75">
      <c r="A3" s="407" t="s">
        <v>34</v>
      </c>
      <c r="B3" s="407" t="s">
        <v>2</v>
      </c>
      <c r="C3" s="407" t="s">
        <v>27</v>
      </c>
      <c r="D3" s="407" t="s">
        <v>102</v>
      </c>
      <c r="E3" s="405" t="s">
        <v>332</v>
      </c>
      <c r="F3" s="405" t="s">
        <v>97</v>
      </c>
      <c r="G3" s="405" t="s">
        <v>41</v>
      </c>
      <c r="H3" s="405"/>
      <c r="I3" s="405"/>
      <c r="J3" s="405"/>
      <c r="K3" s="405"/>
      <c r="L3" s="405"/>
      <c r="M3" s="405"/>
      <c r="N3" s="405" t="s">
        <v>103</v>
      </c>
    </row>
    <row r="4" spans="1:14" ht="12.75">
      <c r="A4" s="407"/>
      <c r="B4" s="407"/>
      <c r="C4" s="407"/>
      <c r="D4" s="407"/>
      <c r="E4" s="405"/>
      <c r="F4" s="405"/>
      <c r="G4" s="405" t="s">
        <v>399</v>
      </c>
      <c r="H4" s="405" t="s">
        <v>125</v>
      </c>
      <c r="I4" s="405"/>
      <c r="J4" s="405"/>
      <c r="K4" s="405"/>
      <c r="L4" s="405" t="s">
        <v>312</v>
      </c>
      <c r="M4" s="405" t="s">
        <v>327</v>
      </c>
      <c r="N4" s="405"/>
    </row>
    <row r="5" spans="1:14" ht="12.75">
      <c r="A5" s="407"/>
      <c r="B5" s="407"/>
      <c r="C5" s="407"/>
      <c r="D5" s="407"/>
      <c r="E5" s="405"/>
      <c r="F5" s="405"/>
      <c r="G5" s="405"/>
      <c r="H5" s="405" t="s">
        <v>104</v>
      </c>
      <c r="I5" s="405" t="s">
        <v>89</v>
      </c>
      <c r="J5" s="405" t="s">
        <v>333</v>
      </c>
      <c r="K5" s="405" t="s">
        <v>90</v>
      </c>
      <c r="L5" s="405"/>
      <c r="M5" s="405"/>
      <c r="N5" s="405"/>
    </row>
    <row r="6" spans="1:14" ht="12.75">
      <c r="A6" s="407"/>
      <c r="B6" s="407"/>
      <c r="C6" s="407"/>
      <c r="D6" s="407"/>
      <c r="E6" s="405"/>
      <c r="F6" s="405"/>
      <c r="G6" s="405"/>
      <c r="H6" s="405"/>
      <c r="I6" s="405"/>
      <c r="J6" s="405"/>
      <c r="K6" s="405"/>
      <c r="L6" s="405"/>
      <c r="M6" s="405"/>
      <c r="N6" s="405"/>
    </row>
    <row r="7" spans="1:14" ht="25.5" customHeight="1">
      <c r="A7" s="407"/>
      <c r="B7" s="407"/>
      <c r="C7" s="407"/>
      <c r="D7" s="407"/>
      <c r="E7" s="405"/>
      <c r="F7" s="405"/>
      <c r="G7" s="405"/>
      <c r="H7" s="405"/>
      <c r="I7" s="405"/>
      <c r="J7" s="405"/>
      <c r="K7" s="405"/>
      <c r="L7" s="405"/>
      <c r="M7" s="405"/>
      <c r="N7" s="405"/>
    </row>
    <row r="8" spans="1:14" ht="12.75">
      <c r="A8" s="19">
        <v>1</v>
      </c>
      <c r="B8" s="19">
        <v>2</v>
      </c>
      <c r="C8" s="19">
        <v>3</v>
      </c>
      <c r="D8" s="19">
        <v>4</v>
      </c>
      <c r="E8" s="19">
        <v>5</v>
      </c>
      <c r="F8" s="19">
        <v>6</v>
      </c>
      <c r="G8" s="19">
        <v>7</v>
      </c>
      <c r="H8" s="19">
        <v>8</v>
      </c>
      <c r="I8" s="19">
        <v>9</v>
      </c>
      <c r="J8" s="19">
        <v>10</v>
      </c>
      <c r="K8" s="19">
        <v>11</v>
      </c>
      <c r="L8" s="19">
        <v>12</v>
      </c>
      <c r="M8" s="19">
        <v>13</v>
      </c>
      <c r="N8" s="19">
        <v>14</v>
      </c>
    </row>
    <row r="9" spans="1:15" ht="76.5">
      <c r="A9" s="180" t="s">
        <v>11</v>
      </c>
      <c r="B9" s="256" t="s">
        <v>129</v>
      </c>
      <c r="C9" s="256" t="s">
        <v>131</v>
      </c>
      <c r="D9" s="353" t="s">
        <v>412</v>
      </c>
      <c r="E9" s="257" t="s">
        <v>405</v>
      </c>
      <c r="F9" s="248">
        <v>13263084</v>
      </c>
      <c r="G9" s="248">
        <v>10106537</v>
      </c>
      <c r="H9" s="248">
        <v>686361</v>
      </c>
      <c r="I9" s="248">
        <v>1020176</v>
      </c>
      <c r="J9" s="257" t="s">
        <v>105</v>
      </c>
      <c r="K9" s="248">
        <v>8400000</v>
      </c>
      <c r="L9" s="248">
        <v>2957185</v>
      </c>
      <c r="M9" s="20"/>
      <c r="N9" s="180" t="s">
        <v>228</v>
      </c>
      <c r="O9" s="6"/>
    </row>
    <row r="10" spans="1:14" ht="36" customHeight="1">
      <c r="A10" s="404" t="s">
        <v>96</v>
      </c>
      <c r="B10" s="404"/>
      <c r="C10" s="404"/>
      <c r="D10" s="404"/>
      <c r="E10" s="404"/>
      <c r="F10" s="170">
        <f>SUM(F9)</f>
        <v>13263084</v>
      </c>
      <c r="G10" s="170">
        <f>SUM(G9)</f>
        <v>10106537</v>
      </c>
      <c r="H10" s="170">
        <f>SUM(H9)</f>
        <v>686361</v>
      </c>
      <c r="I10" s="170">
        <f>SUM(I9)</f>
        <v>1020176</v>
      </c>
      <c r="J10" s="70"/>
      <c r="K10" s="170">
        <f>SUM(K9)</f>
        <v>8400000</v>
      </c>
      <c r="L10" s="170">
        <f>SUM(L9)</f>
        <v>2957185</v>
      </c>
      <c r="M10" s="170"/>
      <c r="N10" s="71" t="s">
        <v>32</v>
      </c>
    </row>
    <row r="11" spans="1:14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 ht="12.75">
      <c r="A12" s="1" t="s">
        <v>334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4" ht="12.75">
      <c r="A13" s="1" t="s">
        <v>38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1:14" ht="12.75">
      <c r="A14" s="1" t="s">
        <v>39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ht="12.75">
      <c r="A15" s="1" t="s">
        <v>40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ht="12.75">
      <c r="A17" s="75" t="s">
        <v>128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356" t="s">
        <v>421</v>
      </c>
      <c r="M17" s="356"/>
      <c r="N17" s="356"/>
    </row>
    <row r="18" spans="12:14" ht="12.75">
      <c r="L18" s="357" t="s">
        <v>420</v>
      </c>
      <c r="M18" s="357"/>
      <c r="N18" s="357"/>
    </row>
  </sheetData>
  <mergeCells count="18">
    <mergeCell ref="A1:N1"/>
    <mergeCell ref="A3:A7"/>
    <mergeCell ref="B3:B7"/>
    <mergeCell ref="C3:C7"/>
    <mergeCell ref="D3:D7"/>
    <mergeCell ref="E3:E7"/>
    <mergeCell ref="F3:F7"/>
    <mergeCell ref="G3:M3"/>
    <mergeCell ref="N3:N7"/>
    <mergeCell ref="G4:G7"/>
    <mergeCell ref="A10:E10"/>
    <mergeCell ref="H4:K4"/>
    <mergeCell ref="L4:L7"/>
    <mergeCell ref="M4:M7"/>
    <mergeCell ref="H5:H7"/>
    <mergeCell ref="I5:I7"/>
    <mergeCell ref="J5:J7"/>
    <mergeCell ref="K5:K7"/>
  </mergeCells>
  <printOptions/>
  <pageMargins left="0.75" right="0.75" top="1" bottom="1" header="0.5" footer="0.5"/>
  <pageSetup horizontalDpi="600" verticalDpi="600" orientation="landscape" paperSize="9" scale="94" r:id="rId1"/>
  <headerFooter alignWithMargins="0">
    <oddHeader>&amp;RZałącznik nr 3
do Uchwały Nr XX/121/08
Rady Gminy Osieck
z dnia 30 grudnia 2008r.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29"/>
  <sheetViews>
    <sheetView workbookViewId="0" topLeftCell="C18">
      <selection activeCell="M27" sqref="M27"/>
    </sheetView>
  </sheetViews>
  <sheetFormatPr defaultColWidth="9.00390625" defaultRowHeight="12.75"/>
  <cols>
    <col min="1" max="1" width="4.00390625" style="1" customWidth="1"/>
    <col min="2" max="2" width="5.75390625" style="1" customWidth="1"/>
    <col min="3" max="3" width="6.625" style="1" customWidth="1"/>
    <col min="4" max="4" width="5.75390625" style="1" customWidth="1"/>
    <col min="5" max="5" width="22.00390625" style="1" customWidth="1"/>
    <col min="6" max="7" width="12.00390625" style="1" customWidth="1"/>
    <col min="8" max="8" width="12.75390625" style="1" customWidth="1"/>
    <col min="9" max="10" width="10.125" style="1" customWidth="1"/>
    <col min="11" max="11" width="13.125" style="1" customWidth="1"/>
    <col min="12" max="12" width="14.375" style="1" customWidth="1"/>
    <col min="13" max="13" width="16.75390625" style="1" customWidth="1"/>
    <col min="14" max="16384" width="9.125" style="1" customWidth="1"/>
  </cols>
  <sheetData>
    <row r="1" spans="1:13" ht="18">
      <c r="A1" s="406" t="s">
        <v>325</v>
      </c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6"/>
      <c r="M1" s="406"/>
    </row>
    <row r="2" spans="1:13" ht="10.5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0" t="s">
        <v>28</v>
      </c>
    </row>
    <row r="3" spans="1:13" s="45" customFormat="1" ht="19.5" customHeight="1">
      <c r="A3" s="407" t="s">
        <v>34</v>
      </c>
      <c r="B3" s="407" t="s">
        <v>2</v>
      </c>
      <c r="C3" s="407" t="s">
        <v>27</v>
      </c>
      <c r="D3" s="407" t="s">
        <v>102</v>
      </c>
      <c r="E3" s="405" t="s">
        <v>106</v>
      </c>
      <c r="F3" s="405" t="s">
        <v>97</v>
      </c>
      <c r="G3" s="370" t="s">
        <v>397</v>
      </c>
      <c r="H3" s="405" t="s">
        <v>41</v>
      </c>
      <c r="I3" s="405"/>
      <c r="J3" s="405"/>
      <c r="K3" s="405"/>
      <c r="L3" s="405"/>
      <c r="M3" s="405" t="s">
        <v>103</v>
      </c>
    </row>
    <row r="4" spans="1:13" s="45" customFormat="1" ht="19.5" customHeight="1">
      <c r="A4" s="407"/>
      <c r="B4" s="407"/>
      <c r="C4" s="407"/>
      <c r="D4" s="407"/>
      <c r="E4" s="405"/>
      <c r="F4" s="405"/>
      <c r="G4" s="371"/>
      <c r="H4" s="405" t="s">
        <v>396</v>
      </c>
      <c r="I4" s="405" t="s">
        <v>125</v>
      </c>
      <c r="J4" s="405"/>
      <c r="K4" s="405"/>
      <c r="L4" s="405"/>
      <c r="M4" s="405"/>
    </row>
    <row r="5" spans="1:13" s="45" customFormat="1" ht="29.25" customHeight="1">
      <c r="A5" s="407"/>
      <c r="B5" s="407"/>
      <c r="C5" s="407"/>
      <c r="D5" s="407"/>
      <c r="E5" s="405"/>
      <c r="F5" s="405"/>
      <c r="G5" s="371"/>
      <c r="H5" s="405"/>
      <c r="I5" s="405" t="s">
        <v>104</v>
      </c>
      <c r="J5" s="405" t="s">
        <v>89</v>
      </c>
      <c r="K5" s="405" t="s">
        <v>295</v>
      </c>
      <c r="L5" s="405" t="s">
        <v>90</v>
      </c>
      <c r="M5" s="405"/>
    </row>
    <row r="6" spans="1:13" s="45" customFormat="1" ht="19.5" customHeight="1">
      <c r="A6" s="407"/>
      <c r="B6" s="407"/>
      <c r="C6" s="407"/>
      <c r="D6" s="407"/>
      <c r="E6" s="405"/>
      <c r="F6" s="405"/>
      <c r="G6" s="371"/>
      <c r="H6" s="405"/>
      <c r="I6" s="405"/>
      <c r="J6" s="405"/>
      <c r="K6" s="405"/>
      <c r="L6" s="405"/>
      <c r="M6" s="405"/>
    </row>
    <row r="7" spans="1:13" s="45" customFormat="1" ht="19.5" customHeight="1">
      <c r="A7" s="407"/>
      <c r="B7" s="407"/>
      <c r="C7" s="407"/>
      <c r="D7" s="407"/>
      <c r="E7" s="405"/>
      <c r="F7" s="405"/>
      <c r="G7" s="372"/>
      <c r="H7" s="405"/>
      <c r="I7" s="405"/>
      <c r="J7" s="405"/>
      <c r="K7" s="405"/>
      <c r="L7" s="405"/>
      <c r="M7" s="405"/>
    </row>
    <row r="8" spans="1:13" ht="7.5" customHeight="1">
      <c r="A8" s="19">
        <v>1</v>
      </c>
      <c r="B8" s="19">
        <v>2</v>
      </c>
      <c r="C8" s="19">
        <v>3</v>
      </c>
      <c r="D8" s="19">
        <v>4</v>
      </c>
      <c r="E8" s="19">
        <v>5</v>
      </c>
      <c r="F8" s="19">
        <v>6</v>
      </c>
      <c r="G8" s="19">
        <v>7</v>
      </c>
      <c r="H8" s="19">
        <v>8</v>
      </c>
      <c r="I8" s="19">
        <v>9</v>
      </c>
      <c r="J8" s="19">
        <v>10</v>
      </c>
      <c r="K8" s="19">
        <v>11</v>
      </c>
      <c r="L8" s="19">
        <v>12</v>
      </c>
      <c r="M8" s="19">
        <v>13</v>
      </c>
    </row>
    <row r="9" spans="1:13" ht="53.25" customHeight="1">
      <c r="A9" s="180" t="s">
        <v>11</v>
      </c>
      <c r="B9" s="138" t="s">
        <v>129</v>
      </c>
      <c r="C9" s="138" t="s">
        <v>131</v>
      </c>
      <c r="D9" s="138" t="s">
        <v>282</v>
      </c>
      <c r="E9" s="142" t="s">
        <v>395</v>
      </c>
      <c r="F9" s="280">
        <v>300000</v>
      </c>
      <c r="G9" s="280"/>
      <c r="H9" s="280">
        <v>300000</v>
      </c>
      <c r="I9" s="280">
        <v>100000</v>
      </c>
      <c r="J9" s="280"/>
      <c r="K9" s="142" t="s">
        <v>398</v>
      </c>
      <c r="L9" s="20"/>
      <c r="M9" s="181" t="s">
        <v>286</v>
      </c>
    </row>
    <row r="10" spans="1:13" ht="53.25" customHeight="1">
      <c r="A10" s="180" t="s">
        <v>12</v>
      </c>
      <c r="B10" s="138" t="s">
        <v>129</v>
      </c>
      <c r="C10" s="138" t="s">
        <v>131</v>
      </c>
      <c r="D10" s="138" t="s">
        <v>282</v>
      </c>
      <c r="E10" s="142" t="s">
        <v>307</v>
      </c>
      <c r="F10" s="280">
        <v>30000</v>
      </c>
      <c r="G10" s="280"/>
      <c r="H10" s="280">
        <v>30000</v>
      </c>
      <c r="I10" s="280">
        <v>30000</v>
      </c>
      <c r="J10" s="280"/>
      <c r="K10" s="142" t="s">
        <v>105</v>
      </c>
      <c r="L10" s="20"/>
      <c r="M10" s="181" t="s">
        <v>286</v>
      </c>
    </row>
    <row r="11" spans="1:13" ht="53.25" customHeight="1">
      <c r="A11" s="180" t="s">
        <v>13</v>
      </c>
      <c r="B11" s="138" t="s">
        <v>129</v>
      </c>
      <c r="C11" s="138" t="s">
        <v>131</v>
      </c>
      <c r="D11" s="340" t="s">
        <v>413</v>
      </c>
      <c r="E11" s="142" t="s">
        <v>308</v>
      </c>
      <c r="F11" s="280">
        <f>G11+H11+2957185</f>
        <v>13263084</v>
      </c>
      <c r="G11" s="280">
        <f>199362</f>
        <v>199362</v>
      </c>
      <c r="H11" s="280">
        <v>10106537</v>
      </c>
      <c r="I11" s="280">
        <v>686361</v>
      </c>
      <c r="J11" s="280">
        <v>1020176</v>
      </c>
      <c r="K11" s="142" t="s">
        <v>285</v>
      </c>
      <c r="L11" s="248">
        <v>8400000</v>
      </c>
      <c r="M11" s="223" t="s">
        <v>286</v>
      </c>
    </row>
    <row r="12" spans="1:13" ht="53.25" customHeight="1">
      <c r="A12" s="180" t="s">
        <v>1</v>
      </c>
      <c r="B12" s="138" t="s">
        <v>129</v>
      </c>
      <c r="C12" s="138" t="s">
        <v>131</v>
      </c>
      <c r="D12" s="340" t="s">
        <v>413</v>
      </c>
      <c r="E12" s="142" t="s">
        <v>309</v>
      </c>
      <c r="F12" s="280">
        <f>H12+G12</f>
        <v>2372963.18</v>
      </c>
      <c r="G12" s="280">
        <v>17963.18</v>
      </c>
      <c r="H12" s="280">
        <v>2355000</v>
      </c>
      <c r="I12" s="280">
        <v>318750</v>
      </c>
      <c r="J12" s="280">
        <v>270000</v>
      </c>
      <c r="K12" s="142" t="s">
        <v>285</v>
      </c>
      <c r="L12" s="248">
        <v>1766250</v>
      </c>
      <c r="M12" s="181" t="s">
        <v>286</v>
      </c>
    </row>
    <row r="13" spans="1:13" ht="53.25" customHeight="1">
      <c r="A13" s="180"/>
      <c r="B13" s="408" t="s">
        <v>310</v>
      </c>
      <c r="C13" s="379"/>
      <c r="D13" s="380"/>
      <c r="E13" s="142"/>
      <c r="F13" s="279">
        <f>SUM(F9:F12)</f>
        <v>15966047.18</v>
      </c>
      <c r="G13" s="279">
        <f>SUM(G9:G12)</f>
        <v>217325.18</v>
      </c>
      <c r="H13" s="279">
        <f>SUM(H9:H12)</f>
        <v>12791537</v>
      </c>
      <c r="I13" s="279">
        <f>SUM(I9:I12)</f>
        <v>1135111</v>
      </c>
      <c r="J13" s="279">
        <f>SUM(J9:J12)</f>
        <v>1290176</v>
      </c>
      <c r="K13" s="92" t="s">
        <v>398</v>
      </c>
      <c r="L13" s="170">
        <f>SUM(L9:L12)</f>
        <v>10166250</v>
      </c>
      <c r="M13" s="181"/>
    </row>
    <row r="14" spans="1:13" ht="53.25" customHeight="1">
      <c r="A14" s="180" t="s">
        <v>18</v>
      </c>
      <c r="B14" s="138" t="s">
        <v>139</v>
      </c>
      <c r="C14" s="138" t="s">
        <v>284</v>
      </c>
      <c r="D14" s="138" t="s">
        <v>282</v>
      </c>
      <c r="E14" s="183" t="s">
        <v>404</v>
      </c>
      <c r="F14" s="280">
        <v>200000</v>
      </c>
      <c r="G14" s="280"/>
      <c r="H14" s="280">
        <v>200000</v>
      </c>
      <c r="I14" s="280">
        <v>200000</v>
      </c>
      <c r="J14" s="280"/>
      <c r="K14" s="142" t="s">
        <v>417</v>
      </c>
      <c r="L14" s="20"/>
      <c r="M14" s="169" t="s">
        <v>286</v>
      </c>
    </row>
    <row r="15" spans="1:13" ht="53.25" customHeight="1">
      <c r="A15" s="130"/>
      <c r="B15" s="381" t="s">
        <v>311</v>
      </c>
      <c r="C15" s="382"/>
      <c r="D15" s="383"/>
      <c r="E15" s="183"/>
      <c r="F15" s="279">
        <f>SUM(F14)</f>
        <v>200000</v>
      </c>
      <c r="G15" s="279">
        <f>SUM(G14)</f>
        <v>0</v>
      </c>
      <c r="H15" s="279">
        <f>SUM(H14)</f>
        <v>200000</v>
      </c>
      <c r="I15" s="279">
        <f>SUM(I14)</f>
        <v>200000</v>
      </c>
      <c r="J15" s="279">
        <f>SUM(J14)</f>
        <v>0</v>
      </c>
      <c r="K15" s="92" t="s">
        <v>418</v>
      </c>
      <c r="L15" s="88">
        <f>SUM(L14)</f>
        <v>0</v>
      </c>
      <c r="M15" s="181"/>
    </row>
    <row r="16" spans="1:13" ht="53.25" customHeight="1">
      <c r="A16" s="130" t="s">
        <v>19</v>
      </c>
      <c r="B16" s="82" t="s">
        <v>313</v>
      </c>
      <c r="C16" s="138" t="s">
        <v>314</v>
      </c>
      <c r="D16" s="335" t="s">
        <v>316</v>
      </c>
      <c r="E16" s="183" t="s">
        <v>315</v>
      </c>
      <c r="F16" s="280">
        <v>6000</v>
      </c>
      <c r="G16" s="280"/>
      <c r="H16" s="280">
        <v>6000</v>
      </c>
      <c r="I16" s="280">
        <v>6000</v>
      </c>
      <c r="J16" s="280"/>
      <c r="K16" s="142" t="s">
        <v>285</v>
      </c>
      <c r="L16" s="87"/>
      <c r="M16" s="181" t="s">
        <v>286</v>
      </c>
    </row>
    <row r="17" spans="1:13" ht="12.75" hidden="1">
      <c r="A17" s="130"/>
      <c r="B17" s="91"/>
      <c r="C17" s="135"/>
      <c r="D17" s="251"/>
      <c r="E17" s="183"/>
      <c r="F17" s="280"/>
      <c r="G17" s="284"/>
      <c r="H17" s="280"/>
      <c r="I17" s="280"/>
      <c r="J17" s="280"/>
      <c r="K17" s="92"/>
      <c r="L17" s="87"/>
      <c r="M17" s="179"/>
    </row>
    <row r="18" spans="1:13" ht="53.25" customHeight="1">
      <c r="A18" s="130"/>
      <c r="B18" s="381" t="s">
        <v>317</v>
      </c>
      <c r="C18" s="382"/>
      <c r="D18" s="383"/>
      <c r="E18" s="183"/>
      <c r="F18" s="279">
        <f>SUM(F16:F17)</f>
        <v>6000</v>
      </c>
      <c r="G18" s="282">
        <f>SUM(G16)</f>
        <v>0</v>
      </c>
      <c r="H18" s="279">
        <f>SUM(H16)</f>
        <v>6000</v>
      </c>
      <c r="I18" s="279">
        <f>SUM(I16)</f>
        <v>6000</v>
      </c>
      <c r="J18" s="279">
        <f>SUM(J16)</f>
        <v>0</v>
      </c>
      <c r="K18" s="92" t="s">
        <v>105</v>
      </c>
      <c r="L18" s="88">
        <f>SUM(L16)</f>
        <v>0</v>
      </c>
      <c r="M18" s="169"/>
    </row>
    <row r="19" spans="1:13" ht="51" hidden="1">
      <c r="A19" s="130"/>
      <c r="B19" s="178"/>
      <c r="C19" s="178"/>
      <c r="D19" s="178"/>
      <c r="E19" s="182"/>
      <c r="F19" s="337"/>
      <c r="G19" s="337"/>
      <c r="H19" s="337"/>
      <c r="I19" s="337"/>
      <c r="J19" s="337"/>
      <c r="K19" s="89" t="s">
        <v>105</v>
      </c>
      <c r="L19" s="86"/>
      <c r="M19" s="169" t="s">
        <v>286</v>
      </c>
    </row>
    <row r="20" spans="1:13" ht="53.25" customHeight="1">
      <c r="A20" s="404" t="s">
        <v>96</v>
      </c>
      <c r="B20" s="404"/>
      <c r="C20" s="404"/>
      <c r="D20" s="404"/>
      <c r="E20" s="404"/>
      <c r="F20" s="338">
        <f>SUM(F13,F15,F18)</f>
        <v>16172047.18</v>
      </c>
      <c r="G20" s="338">
        <f>SUM(G13,G15,G18)</f>
        <v>217325.18</v>
      </c>
      <c r="H20" s="339">
        <f>SUM(H13,H15,H18)</f>
        <v>12997537</v>
      </c>
      <c r="I20" s="338">
        <f>SUM(I13,I15,I18)</f>
        <v>1341111</v>
      </c>
      <c r="J20" s="338">
        <f>SUM(J13,J15,J18)</f>
        <v>1290176</v>
      </c>
      <c r="K20" s="92" t="s">
        <v>419</v>
      </c>
      <c r="L20" s="170">
        <f>SUM(L13,L15,L18)</f>
        <v>10166250</v>
      </c>
      <c r="M20" s="71" t="s">
        <v>32</v>
      </c>
    </row>
    <row r="23" ht="12.75">
      <c r="A23" s="1" t="s">
        <v>38</v>
      </c>
    </row>
    <row r="24" ht="12.75">
      <c r="A24" s="1" t="s">
        <v>39</v>
      </c>
    </row>
    <row r="25" ht="12.75">
      <c r="A25" s="1" t="s">
        <v>40</v>
      </c>
    </row>
    <row r="27" ht="12.75">
      <c r="A27" s="75"/>
    </row>
    <row r="28" spans="11:12" ht="12.75">
      <c r="K28" s="356" t="s">
        <v>421</v>
      </c>
      <c r="L28" s="356"/>
    </row>
    <row r="29" spans="11:12" ht="12.75">
      <c r="K29" s="356" t="s">
        <v>420</v>
      </c>
      <c r="L29" s="356"/>
    </row>
  </sheetData>
  <mergeCells count="20">
    <mergeCell ref="G3:G7"/>
    <mergeCell ref="I4:L4"/>
    <mergeCell ref="I5:I7"/>
    <mergeCell ref="J5:J7"/>
    <mergeCell ref="K5:K7"/>
    <mergeCell ref="L5:L7"/>
    <mergeCell ref="A1:M1"/>
    <mergeCell ref="A3:A7"/>
    <mergeCell ref="B3:B7"/>
    <mergeCell ref="C3:C7"/>
    <mergeCell ref="E3:E7"/>
    <mergeCell ref="H3:L3"/>
    <mergeCell ref="M3:M7"/>
    <mergeCell ref="H4:H7"/>
    <mergeCell ref="D3:D7"/>
    <mergeCell ref="F3:F7"/>
    <mergeCell ref="B13:D13"/>
    <mergeCell ref="B15:D15"/>
    <mergeCell ref="B18:D18"/>
    <mergeCell ref="A20:E20"/>
  </mergeCells>
  <printOptions horizontalCentered="1"/>
  <pageMargins left="0.5" right="0.3937007874015748" top="1.39" bottom="0.7874015748031497" header="0.5118110236220472" footer="0.5118110236220472"/>
  <pageSetup horizontalDpi="600" verticalDpi="600" orientation="landscape" paperSize="9" scale="80" r:id="rId1"/>
  <headerFooter alignWithMargins="0">
    <oddHeader>&amp;R&amp;9Załącznik nr 3a
do Uchwały Nr XX/121/08
Rady Gminy Osieck
z dnia 30 grudnia 2008r.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47"/>
  <sheetViews>
    <sheetView workbookViewId="0" topLeftCell="G1">
      <selection activeCell="Q49" sqref="Q49"/>
    </sheetView>
  </sheetViews>
  <sheetFormatPr defaultColWidth="9.00390625" defaultRowHeight="12.75"/>
  <cols>
    <col min="1" max="1" width="3.625" style="12" bestFit="1" customWidth="1"/>
    <col min="2" max="2" width="22.00390625" style="12" customWidth="1"/>
    <col min="3" max="3" width="12.625" style="12" customWidth="1"/>
    <col min="4" max="4" width="10.875" style="12" customWidth="1"/>
    <col min="5" max="5" width="9.375" style="12" customWidth="1"/>
    <col min="6" max="6" width="9.125" style="12" customWidth="1"/>
    <col min="7" max="7" width="8.375" style="12" customWidth="1"/>
    <col min="8" max="9" width="8.75390625" style="12" customWidth="1"/>
    <col min="10" max="11" width="7.75390625" style="12" customWidth="1"/>
    <col min="12" max="12" width="9.75390625" style="12" customWidth="1"/>
    <col min="13" max="13" width="11.75390625" style="12" customWidth="1"/>
    <col min="14" max="14" width="14.00390625" style="12" customWidth="1"/>
    <col min="15" max="15" width="8.25390625" style="12" customWidth="1"/>
    <col min="16" max="16" width="8.125" style="12" customWidth="1"/>
    <col min="17" max="17" width="8.75390625" style="12" customWidth="1"/>
    <col min="18" max="16384" width="10.25390625" style="12" customWidth="1"/>
  </cols>
  <sheetData>
    <row r="1" spans="1:17" ht="30" customHeight="1">
      <c r="A1" s="426" t="s">
        <v>322</v>
      </c>
      <c r="B1" s="426"/>
      <c r="C1" s="426"/>
      <c r="D1" s="426"/>
      <c r="E1" s="426"/>
      <c r="F1" s="426"/>
      <c r="G1" s="426"/>
      <c r="H1" s="426"/>
      <c r="I1" s="426"/>
      <c r="J1" s="426"/>
      <c r="K1" s="426"/>
      <c r="L1" s="426"/>
      <c r="M1" s="426"/>
      <c r="N1" s="426"/>
      <c r="O1" s="426"/>
      <c r="P1" s="426"/>
      <c r="Q1" s="426"/>
    </row>
    <row r="3" spans="1:17" ht="11.25">
      <c r="A3" s="409" t="s">
        <v>34</v>
      </c>
      <c r="B3" s="409" t="s">
        <v>42</v>
      </c>
      <c r="C3" s="369" t="s">
        <v>43</v>
      </c>
      <c r="D3" s="369" t="s">
        <v>126</v>
      </c>
      <c r="E3" s="369" t="s">
        <v>95</v>
      </c>
      <c r="F3" s="409" t="s">
        <v>5</v>
      </c>
      <c r="G3" s="409"/>
      <c r="H3" s="409" t="s">
        <v>41</v>
      </c>
      <c r="I3" s="409"/>
      <c r="J3" s="409"/>
      <c r="K3" s="409"/>
      <c r="L3" s="409"/>
      <c r="M3" s="409"/>
      <c r="N3" s="409"/>
      <c r="O3" s="409"/>
      <c r="P3" s="409"/>
      <c r="Q3" s="409"/>
    </row>
    <row r="4" spans="1:17" ht="11.25">
      <c r="A4" s="409"/>
      <c r="B4" s="409"/>
      <c r="C4" s="369"/>
      <c r="D4" s="369"/>
      <c r="E4" s="369"/>
      <c r="F4" s="369" t="s">
        <v>92</v>
      </c>
      <c r="G4" s="369" t="s">
        <v>93</v>
      </c>
      <c r="H4" s="409" t="s">
        <v>407</v>
      </c>
      <c r="I4" s="409"/>
      <c r="J4" s="409"/>
      <c r="K4" s="409"/>
      <c r="L4" s="409"/>
      <c r="M4" s="409"/>
      <c r="N4" s="409"/>
      <c r="O4" s="409"/>
      <c r="P4" s="409"/>
      <c r="Q4" s="409"/>
    </row>
    <row r="5" spans="1:17" ht="11.25">
      <c r="A5" s="409"/>
      <c r="B5" s="409"/>
      <c r="C5" s="369"/>
      <c r="D5" s="369"/>
      <c r="E5" s="369"/>
      <c r="F5" s="369"/>
      <c r="G5" s="369"/>
      <c r="H5" s="369" t="s">
        <v>45</v>
      </c>
      <c r="I5" s="409" t="s">
        <v>46</v>
      </c>
      <c r="J5" s="409"/>
      <c r="K5" s="409"/>
      <c r="L5" s="409"/>
      <c r="M5" s="409"/>
      <c r="N5" s="409"/>
      <c r="O5" s="409"/>
      <c r="P5" s="409"/>
      <c r="Q5" s="409"/>
    </row>
    <row r="6" spans="1:17" ht="14.25" customHeight="1">
      <c r="A6" s="409"/>
      <c r="B6" s="409"/>
      <c r="C6" s="369"/>
      <c r="D6" s="369"/>
      <c r="E6" s="369"/>
      <c r="F6" s="369"/>
      <c r="G6" s="369"/>
      <c r="H6" s="369"/>
      <c r="I6" s="409" t="s">
        <v>47</v>
      </c>
      <c r="J6" s="409"/>
      <c r="K6" s="409"/>
      <c r="L6" s="409"/>
      <c r="M6" s="409" t="s">
        <v>44</v>
      </c>
      <c r="N6" s="409"/>
      <c r="O6" s="409"/>
      <c r="P6" s="409"/>
      <c r="Q6" s="409"/>
    </row>
    <row r="7" spans="1:17" ht="12.75" customHeight="1">
      <c r="A7" s="409"/>
      <c r="B7" s="409"/>
      <c r="C7" s="369"/>
      <c r="D7" s="369"/>
      <c r="E7" s="369"/>
      <c r="F7" s="369"/>
      <c r="G7" s="369"/>
      <c r="H7" s="369"/>
      <c r="I7" s="369" t="s">
        <v>48</v>
      </c>
      <c r="J7" s="409" t="s">
        <v>49</v>
      </c>
      <c r="K7" s="409"/>
      <c r="L7" s="409"/>
      <c r="M7" s="369" t="s">
        <v>50</v>
      </c>
      <c r="N7" s="369" t="s">
        <v>49</v>
      </c>
      <c r="O7" s="369"/>
      <c r="P7" s="369"/>
      <c r="Q7" s="369"/>
    </row>
    <row r="8" spans="1:17" ht="48" customHeight="1">
      <c r="A8" s="409"/>
      <c r="B8" s="409"/>
      <c r="C8" s="369"/>
      <c r="D8" s="369"/>
      <c r="E8" s="369"/>
      <c r="F8" s="369"/>
      <c r="G8" s="369"/>
      <c r="H8" s="369"/>
      <c r="I8" s="369"/>
      <c r="J8" s="44" t="s">
        <v>94</v>
      </c>
      <c r="K8" s="44" t="s">
        <v>51</v>
      </c>
      <c r="L8" s="44" t="s">
        <v>52</v>
      </c>
      <c r="M8" s="369"/>
      <c r="N8" s="44" t="s">
        <v>53</v>
      </c>
      <c r="O8" s="44" t="s">
        <v>94</v>
      </c>
      <c r="P8" s="44" t="s">
        <v>51</v>
      </c>
      <c r="Q8" s="44" t="s">
        <v>54</v>
      </c>
    </row>
    <row r="9" spans="1:17" ht="7.5" customHeight="1">
      <c r="A9" s="13">
        <v>1</v>
      </c>
      <c r="B9" s="13">
        <v>2</v>
      </c>
      <c r="C9" s="13">
        <v>3</v>
      </c>
      <c r="D9" s="13">
        <v>4</v>
      </c>
      <c r="E9" s="13">
        <v>5</v>
      </c>
      <c r="F9" s="13">
        <v>6</v>
      </c>
      <c r="G9" s="13">
        <v>7</v>
      </c>
      <c r="H9" s="13">
        <v>8</v>
      </c>
      <c r="I9" s="13">
        <v>9</v>
      </c>
      <c r="J9" s="13">
        <v>10</v>
      </c>
      <c r="K9" s="13">
        <v>11</v>
      </c>
      <c r="L9" s="13">
        <v>12</v>
      </c>
      <c r="M9" s="13">
        <v>13</v>
      </c>
      <c r="N9" s="13">
        <v>14</v>
      </c>
      <c r="O9" s="13">
        <v>15</v>
      </c>
      <c r="P9" s="13">
        <v>16</v>
      </c>
      <c r="Q9" s="13">
        <v>17</v>
      </c>
    </row>
    <row r="10" spans="1:17" s="73" customFormat="1" ht="11.25">
      <c r="A10" s="54">
        <v>1</v>
      </c>
      <c r="B10" s="72" t="s">
        <v>55</v>
      </c>
      <c r="C10" s="427" t="s">
        <v>32</v>
      </c>
      <c r="D10" s="428"/>
      <c r="E10" s="341">
        <f aca="true" t="shared" si="0" ref="E10:Q10">SUM(E15,E24)</f>
        <v>15636047</v>
      </c>
      <c r="F10" s="341">
        <f t="shared" si="0"/>
        <v>5469797</v>
      </c>
      <c r="G10" s="341">
        <f t="shared" si="0"/>
        <v>10166250</v>
      </c>
      <c r="H10" s="341">
        <f t="shared" si="0"/>
        <v>12461537</v>
      </c>
      <c r="I10" s="341">
        <f t="shared" si="0"/>
        <v>2295287</v>
      </c>
      <c r="J10" s="341">
        <f t="shared" si="0"/>
        <v>1290176</v>
      </c>
      <c r="K10" s="341">
        <f t="shared" si="0"/>
        <v>0</v>
      </c>
      <c r="L10" s="341">
        <f t="shared" si="0"/>
        <v>1005111</v>
      </c>
      <c r="M10" s="341">
        <f t="shared" si="0"/>
        <v>10166250</v>
      </c>
      <c r="N10" s="341">
        <f t="shared" si="0"/>
        <v>0</v>
      </c>
      <c r="O10" s="341">
        <f t="shared" si="0"/>
        <v>0</v>
      </c>
      <c r="P10" s="341">
        <f t="shared" si="0"/>
        <v>0</v>
      </c>
      <c r="Q10" s="341">
        <f t="shared" si="0"/>
        <v>10166250</v>
      </c>
    </row>
    <row r="11" spans="1:17" ht="12.75" customHeight="1">
      <c r="A11" s="375" t="s">
        <v>56</v>
      </c>
      <c r="B11" s="55" t="s">
        <v>57</v>
      </c>
      <c r="C11" s="429" t="s">
        <v>400</v>
      </c>
      <c r="D11" s="430"/>
      <c r="E11" s="430"/>
      <c r="F11" s="430"/>
      <c r="G11" s="430"/>
      <c r="H11" s="430"/>
      <c r="I11" s="430"/>
      <c r="J11" s="430"/>
      <c r="K11" s="430"/>
      <c r="L11" s="430"/>
      <c r="M11" s="430"/>
      <c r="N11" s="430"/>
      <c r="O11" s="430"/>
      <c r="P11" s="430"/>
      <c r="Q11" s="431"/>
    </row>
    <row r="12" spans="1:17" ht="12.75">
      <c r="A12" s="375"/>
      <c r="B12" s="55" t="s">
        <v>58</v>
      </c>
      <c r="C12" s="432" t="s">
        <v>318</v>
      </c>
      <c r="D12" s="433"/>
      <c r="E12" s="433"/>
      <c r="F12" s="433"/>
      <c r="G12" s="433"/>
      <c r="H12" s="433"/>
      <c r="I12" s="433"/>
      <c r="J12" s="433"/>
      <c r="K12" s="433"/>
      <c r="L12" s="433"/>
      <c r="M12" s="433"/>
      <c r="N12" s="433"/>
      <c r="O12" s="433"/>
      <c r="P12" s="433"/>
      <c r="Q12" s="434"/>
    </row>
    <row r="13" spans="1:17" ht="12.75">
      <c r="A13" s="375"/>
      <c r="B13" s="55" t="s">
        <v>59</v>
      </c>
      <c r="C13" s="432" t="s">
        <v>319</v>
      </c>
      <c r="D13" s="433"/>
      <c r="E13" s="433"/>
      <c r="F13" s="433"/>
      <c r="G13" s="433"/>
      <c r="H13" s="433"/>
      <c r="I13" s="433"/>
      <c r="J13" s="433"/>
      <c r="K13" s="433"/>
      <c r="L13" s="433"/>
      <c r="M13" s="433"/>
      <c r="N13" s="433"/>
      <c r="O13" s="433"/>
      <c r="P13" s="433"/>
      <c r="Q13" s="434"/>
    </row>
    <row r="14" spans="1:17" ht="12.75">
      <c r="A14" s="375"/>
      <c r="B14" s="55" t="s">
        <v>60</v>
      </c>
      <c r="C14" s="376" t="s">
        <v>401</v>
      </c>
      <c r="D14" s="377"/>
      <c r="E14" s="377"/>
      <c r="F14" s="377"/>
      <c r="G14" s="377"/>
      <c r="H14" s="377"/>
      <c r="I14" s="377"/>
      <c r="J14" s="377"/>
      <c r="K14" s="377"/>
      <c r="L14" s="377"/>
      <c r="M14" s="377"/>
      <c r="N14" s="377"/>
      <c r="O14" s="377"/>
      <c r="P14" s="377"/>
      <c r="Q14" s="378"/>
    </row>
    <row r="15" spans="1:17" ht="11.25">
      <c r="A15" s="375"/>
      <c r="B15" s="55" t="s">
        <v>61</v>
      </c>
      <c r="C15" s="363">
        <v>46</v>
      </c>
      <c r="D15" s="366" t="s">
        <v>414</v>
      </c>
      <c r="E15" s="249">
        <v>13263084</v>
      </c>
      <c r="F15" s="249">
        <v>4863084</v>
      </c>
      <c r="G15" s="249">
        <v>8400000</v>
      </c>
      <c r="H15" s="249">
        <v>10106537</v>
      </c>
      <c r="I15" s="249">
        <v>1706537</v>
      </c>
      <c r="J15" s="249">
        <v>1020176</v>
      </c>
      <c r="K15" s="249"/>
      <c r="L15" s="249">
        <v>686361</v>
      </c>
      <c r="M15" s="249">
        <v>8400000</v>
      </c>
      <c r="N15" s="249"/>
      <c r="O15" s="249"/>
      <c r="P15" s="249"/>
      <c r="Q15" s="249">
        <v>8400000</v>
      </c>
    </row>
    <row r="16" spans="1:17" ht="12.75" customHeight="1">
      <c r="A16" s="375"/>
      <c r="B16" s="55" t="s">
        <v>326</v>
      </c>
      <c r="C16" s="364"/>
      <c r="D16" s="367"/>
      <c r="E16" s="249">
        <v>10106537</v>
      </c>
      <c r="F16" s="249">
        <v>1706537</v>
      </c>
      <c r="G16" s="249">
        <v>8400000</v>
      </c>
      <c r="H16" s="250">
        <v>10106537</v>
      </c>
      <c r="I16" s="250">
        <v>1706537</v>
      </c>
      <c r="J16" s="250">
        <v>1020176</v>
      </c>
      <c r="K16" s="250"/>
      <c r="L16" s="250">
        <v>686361</v>
      </c>
      <c r="M16" s="250">
        <v>8400000</v>
      </c>
      <c r="N16" s="250"/>
      <c r="O16" s="250"/>
      <c r="P16" s="250"/>
      <c r="Q16" s="250">
        <v>8400000</v>
      </c>
    </row>
    <row r="17" spans="1:17" ht="12.75" customHeight="1">
      <c r="A17" s="375"/>
      <c r="B17" s="55" t="s">
        <v>312</v>
      </c>
      <c r="C17" s="364"/>
      <c r="D17" s="367"/>
      <c r="E17" s="249">
        <v>2957185</v>
      </c>
      <c r="F17" s="249">
        <v>2957185</v>
      </c>
      <c r="G17" s="249"/>
      <c r="H17" s="250"/>
      <c r="I17" s="250"/>
      <c r="J17" s="250"/>
      <c r="K17" s="250"/>
      <c r="L17" s="250"/>
      <c r="M17" s="250"/>
      <c r="N17" s="250"/>
      <c r="O17" s="250"/>
      <c r="P17" s="250"/>
      <c r="Q17" s="250"/>
    </row>
    <row r="18" spans="1:17" ht="12.75" customHeight="1">
      <c r="A18" s="375"/>
      <c r="B18" s="55" t="s">
        <v>327</v>
      </c>
      <c r="C18" s="364"/>
      <c r="D18" s="367"/>
      <c r="E18" s="249"/>
      <c r="F18" s="249"/>
      <c r="G18" s="249"/>
      <c r="H18" s="250"/>
      <c r="I18" s="250"/>
      <c r="J18" s="250"/>
      <c r="K18" s="250"/>
      <c r="L18" s="250"/>
      <c r="M18" s="250"/>
      <c r="N18" s="250"/>
      <c r="O18" s="250"/>
      <c r="P18" s="250"/>
      <c r="Q18" s="250"/>
    </row>
    <row r="19" spans="1:17" ht="12.75" customHeight="1">
      <c r="A19" s="375"/>
      <c r="B19" s="55" t="s">
        <v>328</v>
      </c>
      <c r="C19" s="365"/>
      <c r="D19" s="368"/>
      <c r="E19" s="249"/>
      <c r="F19" s="249"/>
      <c r="G19" s="249"/>
      <c r="H19" s="250"/>
      <c r="I19" s="250"/>
      <c r="J19" s="250"/>
      <c r="K19" s="250"/>
      <c r="L19" s="250"/>
      <c r="M19" s="250"/>
      <c r="N19" s="250"/>
      <c r="O19" s="250"/>
      <c r="P19" s="250"/>
      <c r="Q19" s="250"/>
    </row>
    <row r="20" spans="1:17" ht="12.75" customHeight="1">
      <c r="A20" s="375" t="s">
        <v>62</v>
      </c>
      <c r="B20" s="55" t="s">
        <v>57</v>
      </c>
      <c r="C20" s="429" t="s">
        <v>403</v>
      </c>
      <c r="D20" s="430"/>
      <c r="E20" s="430"/>
      <c r="F20" s="430"/>
      <c r="G20" s="430"/>
      <c r="H20" s="430"/>
      <c r="I20" s="430"/>
      <c r="J20" s="430"/>
      <c r="K20" s="430"/>
      <c r="L20" s="430"/>
      <c r="M20" s="430"/>
      <c r="N20" s="430"/>
      <c r="O20" s="430"/>
      <c r="P20" s="430"/>
      <c r="Q20" s="431"/>
    </row>
    <row r="21" spans="1:17" ht="12.75">
      <c r="A21" s="375"/>
      <c r="B21" s="55" t="s">
        <v>58</v>
      </c>
      <c r="C21" s="420"/>
      <c r="D21" s="421"/>
      <c r="E21" s="421"/>
      <c r="F21" s="421"/>
      <c r="G21" s="421"/>
      <c r="H21" s="421"/>
      <c r="I21" s="421"/>
      <c r="J21" s="421"/>
      <c r="K21" s="421"/>
      <c r="L21" s="421"/>
      <c r="M21" s="421"/>
      <c r="N21" s="421"/>
      <c r="O21" s="421"/>
      <c r="P21" s="421"/>
      <c r="Q21" s="422"/>
    </row>
    <row r="22" spans="1:17" ht="12.75">
      <c r="A22" s="375"/>
      <c r="B22" s="55" t="s">
        <v>59</v>
      </c>
      <c r="C22" s="420" t="s">
        <v>402</v>
      </c>
      <c r="D22" s="421"/>
      <c r="E22" s="421"/>
      <c r="F22" s="421"/>
      <c r="G22" s="421"/>
      <c r="H22" s="421"/>
      <c r="I22" s="421"/>
      <c r="J22" s="421"/>
      <c r="K22" s="421"/>
      <c r="L22" s="421"/>
      <c r="M22" s="421"/>
      <c r="N22" s="421"/>
      <c r="O22" s="421"/>
      <c r="P22" s="421"/>
      <c r="Q22" s="422"/>
    </row>
    <row r="23" spans="1:17" ht="12.75" customHeight="1">
      <c r="A23" s="375"/>
      <c r="B23" s="55" t="s">
        <v>60</v>
      </c>
      <c r="C23" s="423"/>
      <c r="D23" s="424"/>
      <c r="E23" s="424"/>
      <c r="F23" s="424"/>
      <c r="G23" s="424"/>
      <c r="H23" s="424"/>
      <c r="I23" s="424"/>
      <c r="J23" s="424"/>
      <c r="K23" s="424"/>
      <c r="L23" s="424"/>
      <c r="M23" s="424"/>
      <c r="N23" s="424"/>
      <c r="O23" s="424"/>
      <c r="P23" s="424"/>
      <c r="Q23" s="425"/>
    </row>
    <row r="24" spans="1:17" ht="11.25" customHeight="1">
      <c r="A24" s="375"/>
      <c r="B24" s="55" t="s">
        <v>61</v>
      </c>
      <c r="C24" s="363">
        <v>46</v>
      </c>
      <c r="D24" s="366" t="s">
        <v>414</v>
      </c>
      <c r="E24" s="55">
        <v>2372963</v>
      </c>
      <c r="F24" s="55">
        <v>606713</v>
      </c>
      <c r="G24" s="55">
        <v>1766250</v>
      </c>
      <c r="H24" s="55">
        <v>2355000</v>
      </c>
      <c r="I24" s="55">
        <v>588750</v>
      </c>
      <c r="J24" s="55">
        <v>270000</v>
      </c>
      <c r="K24" s="55"/>
      <c r="L24" s="55">
        <v>318750</v>
      </c>
      <c r="M24" s="55">
        <v>1766250</v>
      </c>
      <c r="N24" s="55"/>
      <c r="O24" s="55"/>
      <c r="P24" s="55"/>
      <c r="Q24" s="55">
        <v>1766250</v>
      </c>
    </row>
    <row r="25" spans="1:17" ht="11.25">
      <c r="A25" s="375"/>
      <c r="B25" s="55" t="s">
        <v>326</v>
      </c>
      <c r="C25" s="364"/>
      <c r="D25" s="367"/>
      <c r="E25" s="55">
        <v>2355000</v>
      </c>
      <c r="F25" s="55">
        <v>588750</v>
      </c>
      <c r="G25" s="55">
        <v>1766250</v>
      </c>
      <c r="H25" s="77">
        <v>2355000</v>
      </c>
      <c r="I25" s="77">
        <v>588750</v>
      </c>
      <c r="J25" s="77">
        <v>270000</v>
      </c>
      <c r="K25" s="77"/>
      <c r="L25" s="77">
        <v>318750</v>
      </c>
      <c r="M25" s="77">
        <v>1766250</v>
      </c>
      <c r="N25" s="77"/>
      <c r="O25" s="77"/>
      <c r="P25" s="77"/>
      <c r="Q25" s="77">
        <v>1766250</v>
      </c>
    </row>
    <row r="26" spans="1:17" ht="11.25">
      <c r="A26" s="375"/>
      <c r="B26" s="55" t="s">
        <v>312</v>
      </c>
      <c r="C26" s="364"/>
      <c r="D26" s="367"/>
      <c r="E26" s="55"/>
      <c r="F26" s="55"/>
      <c r="G26" s="55"/>
      <c r="H26" s="77"/>
      <c r="I26" s="77"/>
      <c r="J26" s="77"/>
      <c r="K26" s="77"/>
      <c r="L26" s="77"/>
      <c r="M26" s="77"/>
      <c r="N26" s="77"/>
      <c r="O26" s="77"/>
      <c r="P26" s="77"/>
      <c r="Q26" s="77"/>
    </row>
    <row r="27" spans="1:17" ht="11.25">
      <c r="A27" s="375"/>
      <c r="B27" s="55" t="s">
        <v>327</v>
      </c>
      <c r="C27" s="364"/>
      <c r="D27" s="367"/>
      <c r="E27" s="55"/>
      <c r="F27" s="55"/>
      <c r="G27" s="55"/>
      <c r="H27" s="77"/>
      <c r="I27" s="77"/>
      <c r="J27" s="77"/>
      <c r="K27" s="77"/>
      <c r="L27" s="77"/>
      <c r="M27" s="77"/>
      <c r="N27" s="77"/>
      <c r="O27" s="77"/>
      <c r="P27" s="77"/>
      <c r="Q27" s="77"/>
    </row>
    <row r="28" spans="1:17" ht="11.25">
      <c r="A28" s="375"/>
      <c r="B28" s="55" t="s">
        <v>328</v>
      </c>
      <c r="C28" s="365"/>
      <c r="D28" s="368"/>
      <c r="E28" s="55"/>
      <c r="F28" s="55"/>
      <c r="G28" s="55"/>
      <c r="H28" s="77"/>
      <c r="I28" s="77"/>
      <c r="J28" s="77"/>
      <c r="K28" s="77"/>
      <c r="L28" s="77"/>
      <c r="M28" s="77"/>
      <c r="N28" s="77"/>
      <c r="O28" s="77"/>
      <c r="P28" s="77"/>
      <c r="Q28" s="77"/>
    </row>
    <row r="29" spans="1:17" ht="11.25">
      <c r="A29" s="56" t="s">
        <v>63</v>
      </c>
      <c r="B29" s="55" t="s">
        <v>64</v>
      </c>
      <c r="C29" s="412"/>
      <c r="D29" s="413"/>
      <c r="E29" s="413"/>
      <c r="F29" s="413"/>
      <c r="G29" s="413"/>
      <c r="H29" s="413"/>
      <c r="I29" s="413"/>
      <c r="J29" s="413"/>
      <c r="K29" s="413"/>
      <c r="L29" s="413"/>
      <c r="M29" s="413"/>
      <c r="N29" s="413"/>
      <c r="O29" s="413"/>
      <c r="P29" s="413"/>
      <c r="Q29" s="414"/>
    </row>
    <row r="30" spans="1:17" s="73" customFormat="1" ht="11.25">
      <c r="A30" s="57">
        <v>2</v>
      </c>
      <c r="B30" s="74" t="s">
        <v>65</v>
      </c>
      <c r="C30" s="415" t="s">
        <v>32</v>
      </c>
      <c r="D30" s="416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</row>
    <row r="31" spans="1:17" ht="11.25">
      <c r="A31" s="375" t="s">
        <v>66</v>
      </c>
      <c r="B31" s="55" t="s">
        <v>57</v>
      </c>
      <c r="C31" s="412"/>
      <c r="D31" s="413"/>
      <c r="E31" s="413"/>
      <c r="F31" s="413"/>
      <c r="G31" s="413"/>
      <c r="H31" s="413"/>
      <c r="I31" s="413"/>
      <c r="J31" s="413"/>
      <c r="K31" s="413"/>
      <c r="L31" s="413"/>
      <c r="M31" s="413"/>
      <c r="N31" s="413"/>
      <c r="O31" s="413"/>
      <c r="P31" s="413"/>
      <c r="Q31" s="414"/>
    </row>
    <row r="32" spans="1:17" ht="11.25">
      <c r="A32" s="375"/>
      <c r="B32" s="55" t="s">
        <v>58</v>
      </c>
      <c r="C32" s="412"/>
      <c r="D32" s="413"/>
      <c r="E32" s="413"/>
      <c r="F32" s="413"/>
      <c r="G32" s="413"/>
      <c r="H32" s="413"/>
      <c r="I32" s="413"/>
      <c r="J32" s="413"/>
      <c r="K32" s="413"/>
      <c r="L32" s="413"/>
      <c r="M32" s="413"/>
      <c r="N32" s="413"/>
      <c r="O32" s="413"/>
      <c r="P32" s="413"/>
      <c r="Q32" s="414"/>
    </row>
    <row r="33" spans="1:17" ht="11.25">
      <c r="A33" s="375"/>
      <c r="B33" s="55" t="s">
        <v>59</v>
      </c>
      <c r="C33" s="412"/>
      <c r="D33" s="413"/>
      <c r="E33" s="413"/>
      <c r="F33" s="413"/>
      <c r="G33" s="413"/>
      <c r="H33" s="413"/>
      <c r="I33" s="413"/>
      <c r="J33" s="413"/>
      <c r="K33" s="413"/>
      <c r="L33" s="413"/>
      <c r="M33" s="413"/>
      <c r="N33" s="413"/>
      <c r="O33" s="413"/>
      <c r="P33" s="413"/>
      <c r="Q33" s="414"/>
    </row>
    <row r="34" spans="1:17" ht="11.25">
      <c r="A34" s="375"/>
      <c r="B34" s="55" t="s">
        <v>60</v>
      </c>
      <c r="C34" s="412"/>
      <c r="D34" s="413"/>
      <c r="E34" s="413"/>
      <c r="F34" s="413"/>
      <c r="G34" s="413"/>
      <c r="H34" s="413"/>
      <c r="I34" s="413"/>
      <c r="J34" s="413"/>
      <c r="K34" s="413"/>
      <c r="L34" s="413"/>
      <c r="M34" s="413"/>
      <c r="N34" s="413"/>
      <c r="O34" s="413"/>
      <c r="P34" s="413"/>
      <c r="Q34" s="414"/>
    </row>
    <row r="35" spans="1:17" ht="11.25">
      <c r="A35" s="375"/>
      <c r="B35" s="55" t="s">
        <v>61</v>
      </c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</row>
    <row r="36" spans="1:17" ht="11.25">
      <c r="A36" s="375"/>
      <c r="B36" s="55" t="s">
        <v>326</v>
      </c>
      <c r="C36" s="77"/>
      <c r="D36" s="77"/>
      <c r="E36" s="55"/>
      <c r="F36" s="55"/>
      <c r="G36" s="55"/>
      <c r="H36" s="77"/>
      <c r="I36" s="77"/>
      <c r="J36" s="77"/>
      <c r="K36" s="77"/>
      <c r="L36" s="77"/>
      <c r="M36" s="77"/>
      <c r="N36" s="77"/>
      <c r="O36" s="77"/>
      <c r="P36" s="77"/>
      <c r="Q36" s="77"/>
    </row>
    <row r="37" spans="1:17" ht="11.25">
      <c r="A37" s="375"/>
      <c r="B37" s="55" t="s">
        <v>312</v>
      </c>
      <c r="C37" s="77"/>
      <c r="D37" s="77"/>
      <c r="E37" s="55"/>
      <c r="F37" s="55"/>
      <c r="G37" s="55"/>
      <c r="H37" s="77"/>
      <c r="I37" s="77"/>
      <c r="J37" s="77"/>
      <c r="K37" s="77"/>
      <c r="L37" s="77"/>
      <c r="M37" s="77"/>
      <c r="N37" s="77"/>
      <c r="O37" s="77"/>
      <c r="P37" s="77"/>
      <c r="Q37" s="77"/>
    </row>
    <row r="38" spans="1:17" ht="11.25">
      <c r="A38" s="375"/>
      <c r="B38" s="55" t="s">
        <v>327</v>
      </c>
      <c r="C38" s="77"/>
      <c r="D38" s="77"/>
      <c r="E38" s="55"/>
      <c r="F38" s="55"/>
      <c r="G38" s="55"/>
      <c r="H38" s="77"/>
      <c r="I38" s="77"/>
      <c r="J38" s="77"/>
      <c r="K38" s="77"/>
      <c r="L38" s="77"/>
      <c r="M38" s="77"/>
      <c r="N38" s="77"/>
      <c r="O38" s="77"/>
      <c r="P38" s="77"/>
      <c r="Q38" s="77"/>
    </row>
    <row r="39" spans="1:17" ht="11.25">
      <c r="A39" s="375"/>
      <c r="B39" s="55" t="s">
        <v>328</v>
      </c>
      <c r="C39" s="77"/>
      <c r="D39" s="77"/>
      <c r="E39" s="55"/>
      <c r="F39" s="55"/>
      <c r="G39" s="55"/>
      <c r="H39" s="77"/>
      <c r="I39" s="77"/>
      <c r="J39" s="77"/>
      <c r="K39" s="77"/>
      <c r="L39" s="77"/>
      <c r="M39" s="77"/>
      <c r="N39" s="77"/>
      <c r="O39" s="77"/>
      <c r="P39" s="77"/>
      <c r="Q39" s="77"/>
    </row>
    <row r="40" spans="1:17" ht="11.25">
      <c r="A40" s="58" t="s">
        <v>67</v>
      </c>
      <c r="B40" s="59" t="s">
        <v>64</v>
      </c>
      <c r="C40" s="417"/>
      <c r="D40" s="418"/>
      <c r="E40" s="418"/>
      <c r="F40" s="418"/>
      <c r="G40" s="418"/>
      <c r="H40" s="418"/>
      <c r="I40" s="418"/>
      <c r="J40" s="418"/>
      <c r="K40" s="418"/>
      <c r="L40" s="418"/>
      <c r="M40" s="418"/>
      <c r="N40" s="418"/>
      <c r="O40" s="418"/>
      <c r="P40" s="418"/>
      <c r="Q40" s="419"/>
    </row>
    <row r="41" spans="1:17" s="73" customFormat="1" ht="15" customHeight="1">
      <c r="A41" s="373" t="s">
        <v>68</v>
      </c>
      <c r="B41" s="373"/>
      <c r="C41" s="410" t="s">
        <v>32</v>
      </c>
      <c r="D41" s="411"/>
      <c r="E41" s="252">
        <f aca="true" t="shared" si="1" ref="E41:Q41">SUM(E10,E30)</f>
        <v>15636047</v>
      </c>
      <c r="F41" s="252">
        <f t="shared" si="1"/>
        <v>5469797</v>
      </c>
      <c r="G41" s="252">
        <f t="shared" si="1"/>
        <v>10166250</v>
      </c>
      <c r="H41" s="252">
        <f t="shared" si="1"/>
        <v>12461537</v>
      </c>
      <c r="I41" s="252">
        <f t="shared" si="1"/>
        <v>2295287</v>
      </c>
      <c r="J41" s="252">
        <f t="shared" si="1"/>
        <v>1290176</v>
      </c>
      <c r="K41" s="252">
        <f t="shared" si="1"/>
        <v>0</v>
      </c>
      <c r="L41" s="252">
        <f t="shared" si="1"/>
        <v>1005111</v>
      </c>
      <c r="M41" s="252">
        <f t="shared" si="1"/>
        <v>10166250</v>
      </c>
      <c r="N41" s="252">
        <f t="shared" si="1"/>
        <v>0</v>
      </c>
      <c r="O41" s="252">
        <f t="shared" si="1"/>
        <v>0</v>
      </c>
      <c r="P41" s="252">
        <f t="shared" si="1"/>
        <v>0</v>
      </c>
      <c r="Q41" s="252">
        <f t="shared" si="1"/>
        <v>10166250</v>
      </c>
    </row>
    <row r="43" spans="1:10" ht="11.25">
      <c r="A43" s="374" t="s">
        <v>69</v>
      </c>
      <c r="B43" s="374"/>
      <c r="C43" s="374"/>
      <c r="D43" s="374"/>
      <c r="E43" s="374"/>
      <c r="F43" s="374"/>
      <c r="G43" s="374"/>
      <c r="H43" s="374"/>
      <c r="I43" s="374"/>
      <c r="J43" s="374"/>
    </row>
    <row r="44" spans="1:10" ht="11.25">
      <c r="A44" s="76" t="s">
        <v>91</v>
      </c>
      <c r="B44" s="76"/>
      <c r="C44" s="76"/>
      <c r="D44" s="76"/>
      <c r="E44" s="76"/>
      <c r="F44" s="76"/>
      <c r="G44" s="76"/>
      <c r="H44" s="76"/>
      <c r="I44" s="76"/>
      <c r="J44" s="76"/>
    </row>
    <row r="45" spans="1:10" ht="11.25">
      <c r="A45" s="76" t="s">
        <v>406</v>
      </c>
      <c r="B45" s="76"/>
      <c r="C45" s="76"/>
      <c r="D45" s="76"/>
      <c r="E45" s="76"/>
      <c r="F45" s="76"/>
      <c r="G45" s="76"/>
      <c r="H45" s="76"/>
      <c r="I45" s="76"/>
      <c r="J45" s="76"/>
    </row>
    <row r="46" spans="14:15" ht="11.25">
      <c r="N46" s="358" t="s">
        <v>421</v>
      </c>
      <c r="O46" s="358"/>
    </row>
    <row r="47" spans="14:15" ht="11.25">
      <c r="N47" s="358" t="s">
        <v>420</v>
      </c>
      <c r="O47" s="358"/>
    </row>
  </sheetData>
  <mergeCells count="42">
    <mergeCell ref="C11:Q11"/>
    <mergeCell ref="C13:Q13"/>
    <mergeCell ref="C12:Q12"/>
    <mergeCell ref="C20:Q20"/>
    <mergeCell ref="C21:Q21"/>
    <mergeCell ref="C22:Q22"/>
    <mergeCell ref="C23:Q23"/>
    <mergeCell ref="A1:Q1"/>
    <mergeCell ref="N7:Q7"/>
    <mergeCell ref="C10:D10"/>
    <mergeCell ref="M7:M8"/>
    <mergeCell ref="H3:Q3"/>
    <mergeCell ref="H4:Q4"/>
    <mergeCell ref="I5:Q5"/>
    <mergeCell ref="C41:D41"/>
    <mergeCell ref="C31:Q34"/>
    <mergeCell ref="C30:D30"/>
    <mergeCell ref="C29:Q29"/>
    <mergeCell ref="C40:Q40"/>
    <mergeCell ref="M6:Q6"/>
    <mergeCell ref="H5:H8"/>
    <mergeCell ref="I6:L6"/>
    <mergeCell ref="I7:I8"/>
    <mergeCell ref="J7:L7"/>
    <mergeCell ref="A3:A8"/>
    <mergeCell ref="B3:B8"/>
    <mergeCell ref="C3:C8"/>
    <mergeCell ref="D3:D8"/>
    <mergeCell ref="E3:E8"/>
    <mergeCell ref="F4:F8"/>
    <mergeCell ref="G4:G8"/>
    <mergeCell ref="F3:G3"/>
    <mergeCell ref="A41:B41"/>
    <mergeCell ref="A43:J43"/>
    <mergeCell ref="A11:A19"/>
    <mergeCell ref="A20:A28"/>
    <mergeCell ref="A31:A39"/>
    <mergeCell ref="C14:Q14"/>
    <mergeCell ref="C15:C19"/>
    <mergeCell ref="D15:D19"/>
    <mergeCell ref="C24:C28"/>
    <mergeCell ref="D24:D28"/>
  </mergeCells>
  <printOptions/>
  <pageMargins left="0.3937007874015748" right="0.3937007874015748" top="0.76" bottom="0.5905511811023623" header="0.1968503937007874" footer="0.5118110236220472"/>
  <pageSetup horizontalDpi="300" verticalDpi="300" orientation="landscape" paperSize="9" scale="83" r:id="rId1"/>
  <headerFooter alignWithMargins="0">
    <oddHeader>&amp;R&amp;9Załącznik nr 4
do Uchwały Nr XX/121/08
Rady Gminy Osieck
z dnia 30 grudnia 2008r.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31"/>
  <sheetViews>
    <sheetView workbookViewId="0" topLeftCell="A1">
      <selection activeCell="D34" sqref="D34"/>
    </sheetView>
  </sheetViews>
  <sheetFormatPr defaultColWidth="9.00390625" defaultRowHeight="12.75"/>
  <cols>
    <col min="2" max="2" width="38.875" style="0" customWidth="1"/>
    <col min="3" max="3" width="16.875" style="0" customWidth="1"/>
    <col min="4" max="4" width="17.875" style="0" customWidth="1"/>
  </cols>
  <sheetData>
    <row r="1" spans="1:4" ht="85.5" customHeight="1">
      <c r="A1" s="436" t="s">
        <v>370</v>
      </c>
      <c r="B1" s="436"/>
      <c r="C1" s="436"/>
      <c r="D1" s="436"/>
    </row>
    <row r="2" spans="1:4" ht="12.75">
      <c r="A2" s="258"/>
      <c r="B2" s="1"/>
      <c r="C2" s="1"/>
      <c r="D2" s="1"/>
    </row>
    <row r="3" spans="1:4" ht="12.75">
      <c r="A3" s="1"/>
      <c r="B3" s="1"/>
      <c r="C3" s="1"/>
      <c r="D3" s="259" t="s">
        <v>28</v>
      </c>
    </row>
    <row r="4" spans="1:4" ht="12.75">
      <c r="A4" s="407" t="s">
        <v>34</v>
      </c>
      <c r="B4" s="407" t="s">
        <v>336</v>
      </c>
      <c r="C4" s="405" t="s">
        <v>337</v>
      </c>
      <c r="D4" s="405" t="s">
        <v>369</v>
      </c>
    </row>
    <row r="5" spans="1:4" ht="12.75">
      <c r="A5" s="407"/>
      <c r="B5" s="407"/>
      <c r="C5" s="407"/>
      <c r="D5" s="405"/>
    </row>
    <row r="6" spans="1:4" ht="12.75">
      <c r="A6" s="407"/>
      <c r="B6" s="407"/>
      <c r="C6" s="407"/>
      <c r="D6" s="405"/>
    </row>
    <row r="7" spans="1:4" ht="12.75">
      <c r="A7" s="260">
        <v>1</v>
      </c>
      <c r="B7" s="260">
        <v>2</v>
      </c>
      <c r="C7" s="260">
        <v>3</v>
      </c>
      <c r="D7" s="260">
        <v>4</v>
      </c>
    </row>
    <row r="8" spans="1:4" ht="12.75">
      <c r="A8" s="261" t="s">
        <v>11</v>
      </c>
      <c r="B8" s="26" t="s">
        <v>298</v>
      </c>
      <c r="C8" s="261"/>
      <c r="D8" s="262">
        <f>SUM(doch!E91)</f>
        <v>18966494</v>
      </c>
    </row>
    <row r="9" spans="1:4" ht="12.75">
      <c r="A9" s="261" t="s">
        <v>12</v>
      </c>
      <c r="B9" s="26" t="s">
        <v>7</v>
      </c>
      <c r="C9" s="261"/>
      <c r="D9" s="262">
        <f>SUM(wyd!E265)</f>
        <v>20256670</v>
      </c>
    </row>
    <row r="10" spans="1:4" ht="17.25" customHeight="1">
      <c r="A10" s="261" t="s">
        <v>13</v>
      </c>
      <c r="B10" s="263" t="s">
        <v>339</v>
      </c>
      <c r="C10" s="261"/>
      <c r="D10" s="262">
        <f>D8-D9</f>
        <v>-1290176</v>
      </c>
    </row>
    <row r="11" spans="1:4" ht="12.75">
      <c r="A11" s="264"/>
      <c r="B11" s="265" t="s">
        <v>338</v>
      </c>
      <c r="C11" s="261"/>
      <c r="D11" s="170">
        <f>SUM(D12:D19)</f>
        <v>1351936</v>
      </c>
    </row>
    <row r="12" spans="1:4" ht="12.75">
      <c r="A12" s="261" t="s">
        <v>11</v>
      </c>
      <c r="B12" s="26" t="s">
        <v>340</v>
      </c>
      <c r="C12" s="261" t="s">
        <v>341</v>
      </c>
      <c r="D12" s="26"/>
    </row>
    <row r="13" spans="1:4" ht="12.75">
      <c r="A13" s="261" t="s">
        <v>12</v>
      </c>
      <c r="B13" s="26" t="s">
        <v>342</v>
      </c>
      <c r="C13" s="261" t="s">
        <v>341</v>
      </c>
      <c r="D13" s="262">
        <v>1290176</v>
      </c>
    </row>
    <row r="14" spans="1:4" ht="43.5" customHeight="1">
      <c r="A14" s="261" t="s">
        <v>13</v>
      </c>
      <c r="B14" s="263" t="s">
        <v>343</v>
      </c>
      <c r="C14" s="261" t="s">
        <v>344</v>
      </c>
      <c r="D14" s="262"/>
    </row>
    <row r="15" spans="1:4" ht="12.75">
      <c r="A15" s="261" t="s">
        <v>1</v>
      </c>
      <c r="B15" s="26" t="s">
        <v>345</v>
      </c>
      <c r="C15" s="261" t="s">
        <v>346</v>
      </c>
      <c r="D15" s="26"/>
    </row>
    <row r="16" spans="1:4" ht="24" customHeight="1">
      <c r="A16" s="266" t="s">
        <v>18</v>
      </c>
      <c r="B16" s="267" t="s">
        <v>347</v>
      </c>
      <c r="C16" s="268" t="s">
        <v>348</v>
      </c>
      <c r="D16" s="26"/>
    </row>
    <row r="17" spans="1:4" ht="22.5" customHeight="1">
      <c r="A17" s="261" t="s">
        <v>19</v>
      </c>
      <c r="B17" s="263" t="s">
        <v>349</v>
      </c>
      <c r="C17" s="268" t="s">
        <v>350</v>
      </c>
      <c r="D17" s="26"/>
    </row>
    <row r="18" spans="1:4" ht="24" customHeight="1">
      <c r="A18" s="261" t="s">
        <v>20</v>
      </c>
      <c r="B18" s="263" t="s">
        <v>351</v>
      </c>
      <c r="C18" s="268" t="s">
        <v>352</v>
      </c>
      <c r="D18" s="26"/>
    </row>
    <row r="19" spans="1:4" ht="19.5" customHeight="1">
      <c r="A19" s="261" t="s">
        <v>22</v>
      </c>
      <c r="B19" s="263" t="s">
        <v>353</v>
      </c>
      <c r="C19" s="268" t="s">
        <v>354</v>
      </c>
      <c r="D19" s="262">
        <v>61760</v>
      </c>
    </row>
    <row r="20" spans="1:4" ht="12.75">
      <c r="A20" s="435" t="s">
        <v>355</v>
      </c>
      <c r="B20" s="435"/>
      <c r="C20" s="261"/>
      <c r="D20" s="170">
        <f>SUM(D21:D27)</f>
        <v>61760</v>
      </c>
    </row>
    <row r="21" spans="1:4" ht="12.75">
      <c r="A21" s="261" t="s">
        <v>11</v>
      </c>
      <c r="B21" s="26" t="s">
        <v>356</v>
      </c>
      <c r="C21" s="261" t="s">
        <v>357</v>
      </c>
      <c r="D21" s="26">
        <v>44560</v>
      </c>
    </row>
    <row r="22" spans="1:4" ht="12.75">
      <c r="A22" s="261" t="s">
        <v>12</v>
      </c>
      <c r="B22" s="26" t="s">
        <v>358</v>
      </c>
      <c r="C22" s="261" t="s">
        <v>357</v>
      </c>
      <c r="D22" s="262">
        <v>17200</v>
      </c>
    </row>
    <row r="23" spans="1:4" ht="48.75" customHeight="1">
      <c r="A23" s="261" t="s">
        <v>13</v>
      </c>
      <c r="B23" s="263" t="s">
        <v>359</v>
      </c>
      <c r="C23" s="261" t="s">
        <v>360</v>
      </c>
      <c r="D23" s="26"/>
    </row>
    <row r="24" spans="1:4" ht="12.75">
      <c r="A24" s="261" t="s">
        <v>1</v>
      </c>
      <c r="B24" s="26" t="s">
        <v>361</v>
      </c>
      <c r="C24" s="261" t="s">
        <v>362</v>
      </c>
      <c r="D24" s="26"/>
    </row>
    <row r="25" spans="1:4" ht="12.75">
      <c r="A25" s="261" t="s">
        <v>18</v>
      </c>
      <c r="B25" s="26" t="s">
        <v>363</v>
      </c>
      <c r="C25" s="261" t="s">
        <v>364</v>
      </c>
      <c r="D25" s="26"/>
    </row>
    <row r="26" spans="1:4" ht="12.75">
      <c r="A26" s="261" t="s">
        <v>19</v>
      </c>
      <c r="B26" s="26" t="s">
        <v>365</v>
      </c>
      <c r="C26" s="261" t="s">
        <v>366</v>
      </c>
      <c r="D26" s="26"/>
    </row>
    <row r="27" spans="1:4" ht="12.75">
      <c r="A27" s="261" t="s">
        <v>20</v>
      </c>
      <c r="B27" s="26" t="s">
        <v>367</v>
      </c>
      <c r="C27" s="261" t="s">
        <v>368</v>
      </c>
      <c r="D27" s="26"/>
    </row>
    <row r="30" spans="2:4" ht="12.75">
      <c r="B30" s="357"/>
      <c r="C30" s="359" t="s">
        <v>421</v>
      </c>
      <c r="D30" s="357"/>
    </row>
    <row r="31" spans="2:4" ht="12.75">
      <c r="B31" s="357"/>
      <c r="C31" s="359" t="s">
        <v>420</v>
      </c>
      <c r="D31" s="357"/>
    </row>
  </sheetData>
  <mergeCells count="6">
    <mergeCell ref="A20:B20"/>
    <mergeCell ref="A1:D1"/>
    <mergeCell ref="A4:A6"/>
    <mergeCell ref="B4:B6"/>
    <mergeCell ref="C4:C6"/>
    <mergeCell ref="D4:D6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&amp;RZałącznik nr 5
do Uchwały Nr XX/121/08
Rady Gminy Osieck
z dnia 30 grudnia 2008r.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61"/>
  <sheetViews>
    <sheetView defaultGridColor="0" colorId="8" workbookViewId="0" topLeftCell="B37">
      <selection activeCell="B2" sqref="B2"/>
    </sheetView>
  </sheetViews>
  <sheetFormatPr defaultColWidth="9.00390625" defaultRowHeight="12.75"/>
  <cols>
    <col min="1" max="1" width="5.625" style="1" bestFit="1" customWidth="1"/>
    <col min="2" max="2" width="8.875" style="1" bestFit="1" customWidth="1"/>
    <col min="3" max="3" width="6.875" style="1" customWidth="1"/>
    <col min="4" max="4" width="14.25390625" style="1" customWidth="1"/>
    <col min="5" max="5" width="14.875" style="1" customWidth="1"/>
    <col min="6" max="6" width="13.625" style="1" customWidth="1"/>
    <col min="7" max="7" width="15.625" style="0" customWidth="1"/>
    <col min="8" max="8" width="15.75390625" style="0" customWidth="1"/>
    <col min="9" max="9" width="12.25390625" style="0" customWidth="1"/>
    <col min="10" max="10" width="15.875" style="0" customWidth="1"/>
  </cols>
  <sheetData>
    <row r="1" spans="1:10" ht="48.75" customHeight="1">
      <c r="A1" s="437" t="s">
        <v>408</v>
      </c>
      <c r="B1" s="437"/>
      <c r="C1" s="437"/>
      <c r="D1" s="437"/>
      <c r="E1" s="437"/>
      <c r="F1" s="437"/>
      <c r="G1" s="437"/>
      <c r="H1" s="437"/>
      <c r="I1" s="437"/>
      <c r="J1" s="437"/>
    </row>
    <row r="2" spans="1:10" ht="12" customHeight="1">
      <c r="A2" s="361"/>
      <c r="B2" s="361"/>
      <c r="C2" s="361"/>
      <c r="D2" s="361"/>
      <c r="E2" s="361"/>
      <c r="F2" s="361"/>
      <c r="G2" s="361"/>
      <c r="H2" s="361"/>
      <c r="I2" s="361"/>
      <c r="J2" s="361"/>
    </row>
    <row r="3" ht="12.75">
      <c r="J3" s="10" t="s">
        <v>28</v>
      </c>
    </row>
    <row r="4" spans="1:10" s="4" customFormat="1" ht="20.25" customHeight="1">
      <c r="A4" s="407" t="s">
        <v>2</v>
      </c>
      <c r="B4" s="441" t="s">
        <v>3</v>
      </c>
      <c r="C4" s="441" t="s">
        <v>99</v>
      </c>
      <c r="D4" s="405" t="s">
        <v>87</v>
      </c>
      <c r="E4" s="405" t="s">
        <v>107</v>
      </c>
      <c r="F4" s="405" t="s">
        <v>46</v>
      </c>
      <c r="G4" s="405"/>
      <c r="H4" s="405"/>
      <c r="I4" s="405"/>
      <c r="J4" s="405"/>
    </row>
    <row r="5" spans="1:10" s="4" customFormat="1" ht="20.25" customHeight="1">
      <c r="A5" s="407"/>
      <c r="B5" s="442"/>
      <c r="C5" s="442"/>
      <c r="D5" s="407"/>
      <c r="E5" s="405"/>
      <c r="F5" s="405" t="s">
        <v>85</v>
      </c>
      <c r="G5" s="405" t="s">
        <v>5</v>
      </c>
      <c r="H5" s="405"/>
      <c r="I5" s="405"/>
      <c r="J5" s="405" t="s">
        <v>86</v>
      </c>
    </row>
    <row r="6" spans="1:10" s="4" customFormat="1" ht="65.25" customHeight="1">
      <c r="A6" s="407"/>
      <c r="B6" s="443"/>
      <c r="C6" s="443"/>
      <c r="D6" s="407"/>
      <c r="E6" s="405"/>
      <c r="F6" s="405"/>
      <c r="G6" s="18" t="s">
        <v>82</v>
      </c>
      <c r="H6" s="18" t="s">
        <v>83</v>
      </c>
      <c r="I6" s="18" t="s">
        <v>108</v>
      </c>
      <c r="J6" s="405"/>
    </row>
    <row r="7" spans="1:10" ht="9" customHeight="1">
      <c r="A7" s="19">
        <v>1</v>
      </c>
      <c r="B7" s="19">
        <v>2</v>
      </c>
      <c r="C7" s="19">
        <v>3</v>
      </c>
      <c r="D7" s="19">
        <v>4</v>
      </c>
      <c r="E7" s="19">
        <v>5</v>
      </c>
      <c r="F7" s="19">
        <v>6</v>
      </c>
      <c r="G7" s="19">
        <v>7</v>
      </c>
      <c r="H7" s="19">
        <v>8</v>
      </c>
      <c r="I7" s="19">
        <v>9</v>
      </c>
      <c r="J7" s="19">
        <v>10</v>
      </c>
    </row>
    <row r="8" spans="1:10" ht="12.75" customHeight="1">
      <c r="A8" s="101">
        <v>750</v>
      </c>
      <c r="B8" s="111"/>
      <c r="C8" s="96"/>
      <c r="D8" s="140">
        <f>SUM(D9)</f>
        <v>53464</v>
      </c>
      <c r="E8" s="140">
        <f>SUM(E9)</f>
        <v>53464</v>
      </c>
      <c r="F8" s="140">
        <f>SUM(F9)</f>
        <v>53464</v>
      </c>
      <c r="G8" s="140">
        <f>SUM(G9)</f>
        <v>39500</v>
      </c>
      <c r="H8" s="140">
        <f>SUM(H9)</f>
        <v>6933</v>
      </c>
      <c r="I8" s="20"/>
      <c r="J8" s="20"/>
    </row>
    <row r="9" spans="1:10" ht="12.75" customHeight="1">
      <c r="A9" s="101"/>
      <c r="B9" s="102">
        <v>75011</v>
      </c>
      <c r="C9" s="195"/>
      <c r="D9" s="161">
        <f>SUM(D10:D18)</f>
        <v>53464</v>
      </c>
      <c r="E9" s="161">
        <f>SUM(E10:E18)</f>
        <v>53464</v>
      </c>
      <c r="F9" s="161">
        <f>SUM(F10:F18)</f>
        <v>53464</v>
      </c>
      <c r="G9" s="161">
        <f>SUM(G10:G18)</f>
        <v>39500</v>
      </c>
      <c r="H9" s="161">
        <f>SUM(H10:H18)</f>
        <v>6933</v>
      </c>
      <c r="I9" s="166"/>
      <c r="J9" s="166"/>
    </row>
    <row r="10" spans="1:10" ht="12.75" customHeight="1">
      <c r="A10" s="100"/>
      <c r="B10" s="103"/>
      <c r="C10" s="104">
        <v>2010</v>
      </c>
      <c r="D10" s="194">
        <v>53464</v>
      </c>
      <c r="E10" s="166"/>
      <c r="F10" s="207"/>
      <c r="G10" s="166"/>
      <c r="H10" s="207"/>
      <c r="I10" s="166"/>
      <c r="J10" s="208"/>
    </row>
    <row r="11" spans="1:10" ht="12.75" customHeight="1">
      <c r="A11" s="163"/>
      <c r="B11" s="163"/>
      <c r="C11" s="108">
        <v>4010</v>
      </c>
      <c r="D11" s="6"/>
      <c r="E11" s="147">
        <v>36000</v>
      </c>
      <c r="F11" s="162">
        <f>SUM(G11:I11)</f>
        <v>36000</v>
      </c>
      <c r="G11" s="147">
        <v>36000</v>
      </c>
      <c r="H11" s="6"/>
      <c r="I11" s="137"/>
      <c r="J11" s="165"/>
    </row>
    <row r="12" spans="1:10" ht="12.75" customHeight="1">
      <c r="A12" s="163"/>
      <c r="B12" s="163"/>
      <c r="C12" s="108">
        <v>4040</v>
      </c>
      <c r="D12" s="6"/>
      <c r="E12" s="147">
        <v>3500</v>
      </c>
      <c r="F12" s="162">
        <f>SUM(G12:I12)</f>
        <v>3500</v>
      </c>
      <c r="G12" s="147">
        <v>3500</v>
      </c>
      <c r="H12" s="6"/>
      <c r="I12" s="137"/>
      <c r="J12" s="165"/>
    </row>
    <row r="13" spans="1:10" ht="12.75" customHeight="1">
      <c r="A13" s="163"/>
      <c r="B13" s="163"/>
      <c r="C13" s="108">
        <v>4110</v>
      </c>
      <c r="D13" s="6"/>
      <c r="E13" s="147">
        <v>5965</v>
      </c>
      <c r="F13" s="162">
        <f>SUM(G13:I13)</f>
        <v>5965</v>
      </c>
      <c r="G13" s="137"/>
      <c r="H13" s="162">
        <v>5965</v>
      </c>
      <c r="I13" s="137"/>
      <c r="J13" s="165"/>
    </row>
    <row r="14" spans="1:10" ht="12.75" customHeight="1">
      <c r="A14" s="163"/>
      <c r="B14" s="163"/>
      <c r="C14" s="108">
        <v>4120</v>
      </c>
      <c r="D14" s="6"/>
      <c r="E14" s="147">
        <v>968</v>
      </c>
      <c r="F14" s="162">
        <f>SUM(G14:I14)</f>
        <v>968</v>
      </c>
      <c r="G14" s="137"/>
      <c r="H14" s="162">
        <v>968</v>
      </c>
      <c r="I14" s="137"/>
      <c r="J14" s="165"/>
    </row>
    <row r="15" spans="1:10" ht="12.75" customHeight="1">
      <c r="A15" s="163"/>
      <c r="B15" s="163"/>
      <c r="C15" s="108">
        <v>4210</v>
      </c>
      <c r="D15" s="6"/>
      <c r="E15" s="147">
        <v>2434</v>
      </c>
      <c r="F15" s="162">
        <v>2434</v>
      </c>
      <c r="G15" s="137"/>
      <c r="H15" s="6"/>
      <c r="I15" s="137"/>
      <c r="J15" s="165"/>
    </row>
    <row r="16" spans="1:10" ht="12.75" customHeight="1">
      <c r="A16" s="163"/>
      <c r="B16" s="163"/>
      <c r="C16" s="108">
        <v>4300</v>
      </c>
      <c r="D16" s="6"/>
      <c r="E16" s="147">
        <v>2100</v>
      </c>
      <c r="F16" s="162">
        <v>2100</v>
      </c>
      <c r="G16" s="137"/>
      <c r="H16" s="6"/>
      <c r="I16" s="137"/>
      <c r="J16" s="165"/>
    </row>
    <row r="17" spans="1:10" ht="12.75" customHeight="1">
      <c r="A17" s="163"/>
      <c r="B17" s="163"/>
      <c r="C17" s="108">
        <v>4410</v>
      </c>
      <c r="D17" s="6"/>
      <c r="E17" s="147">
        <v>1500</v>
      </c>
      <c r="F17" s="162">
        <v>1500</v>
      </c>
      <c r="G17" s="137"/>
      <c r="H17" s="6"/>
      <c r="I17" s="137"/>
      <c r="J17" s="165"/>
    </row>
    <row r="18" spans="1:10" ht="12.75" customHeight="1">
      <c r="A18" s="164"/>
      <c r="B18" s="164"/>
      <c r="C18" s="106">
        <v>4440</v>
      </c>
      <c r="D18" s="209"/>
      <c r="E18" s="144">
        <v>997</v>
      </c>
      <c r="F18" s="185">
        <v>997</v>
      </c>
      <c r="G18" s="148"/>
      <c r="H18" s="209"/>
      <c r="I18" s="148"/>
      <c r="J18" s="210"/>
    </row>
    <row r="19" spans="1:10" ht="12.75" customHeight="1">
      <c r="A19" s="120">
        <v>751</v>
      </c>
      <c r="B19" s="97"/>
      <c r="C19" s="98"/>
      <c r="D19" s="139">
        <f>SUM(D20)</f>
        <v>1100</v>
      </c>
      <c r="E19" s="139">
        <f>SUM(E20)</f>
        <v>1100</v>
      </c>
      <c r="F19" s="139">
        <f>SUM(F20)</f>
        <v>1100</v>
      </c>
      <c r="G19" s="137"/>
      <c r="H19" s="137"/>
      <c r="I19" s="137"/>
      <c r="J19" s="137"/>
    </row>
    <row r="20" spans="1:10" ht="12.75" customHeight="1">
      <c r="A20" s="211"/>
      <c r="B20" s="212">
        <v>75101</v>
      </c>
      <c r="C20" s="102"/>
      <c r="D20" s="161">
        <f>SUM(D21:D23)</f>
        <v>1100</v>
      </c>
      <c r="E20" s="160">
        <f>SUM(E21:E23)</f>
        <v>1100</v>
      </c>
      <c r="F20" s="160">
        <f>SUM(F21:F23)</f>
        <v>1100</v>
      </c>
      <c r="G20" s="166"/>
      <c r="H20" s="166"/>
      <c r="I20" s="166"/>
      <c r="J20" s="166"/>
    </row>
    <row r="21" spans="1:10" ht="12.75" customHeight="1">
      <c r="A21" s="113"/>
      <c r="B21" s="103"/>
      <c r="C21" s="104">
        <v>2010</v>
      </c>
      <c r="D21" s="194">
        <v>1100</v>
      </c>
      <c r="E21" s="342"/>
      <c r="F21" s="207"/>
      <c r="G21" s="166"/>
      <c r="H21" s="207"/>
      <c r="I21" s="166"/>
      <c r="J21" s="208"/>
    </row>
    <row r="22" spans="1:10" ht="12.75" customHeight="1">
      <c r="A22" s="163"/>
      <c r="B22" s="163"/>
      <c r="C22" s="108">
        <v>4300</v>
      </c>
      <c r="D22" s="6"/>
      <c r="E22" s="147">
        <v>800</v>
      </c>
      <c r="F22" s="162">
        <v>800</v>
      </c>
      <c r="G22" s="137"/>
      <c r="H22" s="6"/>
      <c r="I22" s="137"/>
      <c r="J22" s="165"/>
    </row>
    <row r="23" spans="1:10" ht="12.75" customHeight="1">
      <c r="A23" s="164"/>
      <c r="B23" s="164"/>
      <c r="C23" s="106">
        <v>4740</v>
      </c>
      <c r="D23" s="209"/>
      <c r="E23" s="144">
        <v>300</v>
      </c>
      <c r="F23" s="185">
        <v>300</v>
      </c>
      <c r="G23" s="148"/>
      <c r="H23" s="209"/>
      <c r="I23" s="148"/>
      <c r="J23" s="210"/>
    </row>
    <row r="24" spans="1:10" ht="12.75" customHeight="1">
      <c r="A24" s="120">
        <v>754</v>
      </c>
      <c r="B24" s="97"/>
      <c r="C24" s="98"/>
      <c r="D24" s="139">
        <f>SUM(D25)</f>
        <v>400</v>
      </c>
      <c r="E24" s="139">
        <f>SUM(E25)</f>
        <v>400</v>
      </c>
      <c r="F24" s="139">
        <f>SUM(F25)</f>
        <v>400</v>
      </c>
      <c r="G24" s="139">
        <f>SUM(G25)</f>
        <v>400</v>
      </c>
      <c r="H24" s="148"/>
      <c r="I24" s="148"/>
      <c r="J24" s="148"/>
    </row>
    <row r="25" spans="1:10" ht="12.75" customHeight="1">
      <c r="A25" s="104"/>
      <c r="B25" s="212">
        <v>75414</v>
      </c>
      <c r="C25" s="102"/>
      <c r="D25" s="161">
        <f>SUM(D26)</f>
        <v>400</v>
      </c>
      <c r="E25" s="161">
        <f>SUM(E26:E27)</f>
        <v>400</v>
      </c>
      <c r="F25" s="161">
        <f>SUM(F26:F27)</f>
        <v>400</v>
      </c>
      <c r="G25" s="161">
        <f>SUM(G26:G27)</f>
        <v>400</v>
      </c>
      <c r="H25" s="166"/>
      <c r="I25" s="166"/>
      <c r="J25" s="166"/>
    </row>
    <row r="26" spans="1:10" ht="12.75" customHeight="1">
      <c r="A26" s="100"/>
      <c r="B26" s="103"/>
      <c r="C26" s="104">
        <v>2010</v>
      </c>
      <c r="D26" s="194">
        <v>400</v>
      </c>
      <c r="E26" s="166"/>
      <c r="F26" s="207"/>
      <c r="G26" s="166"/>
      <c r="H26" s="207"/>
      <c r="I26" s="166"/>
      <c r="J26" s="208"/>
    </row>
    <row r="27" spans="1:10" ht="12.75" customHeight="1">
      <c r="A27" s="164"/>
      <c r="B27" s="164"/>
      <c r="C27" s="106">
        <v>4170</v>
      </c>
      <c r="D27" s="209"/>
      <c r="E27" s="144">
        <v>400</v>
      </c>
      <c r="F27" s="185">
        <v>400</v>
      </c>
      <c r="G27" s="144">
        <v>400</v>
      </c>
      <c r="H27" s="209"/>
      <c r="I27" s="148"/>
      <c r="J27" s="210"/>
    </row>
    <row r="28" spans="1:10" ht="12.75" customHeight="1">
      <c r="A28" s="120">
        <v>852</v>
      </c>
      <c r="B28" s="97"/>
      <c r="C28" s="98"/>
      <c r="D28" s="139">
        <f>SUM(D29,D42,D45)</f>
        <v>1023400</v>
      </c>
      <c r="E28" s="139">
        <f>SUM(E29,E42,E45)</f>
        <v>1023400</v>
      </c>
      <c r="F28" s="139">
        <f>SUM(F29,F42,F45)</f>
        <v>1023400</v>
      </c>
      <c r="G28" s="139">
        <f>SUM(G29)</f>
        <v>21600</v>
      </c>
      <c r="H28" s="139">
        <f>SUM(H29)</f>
        <v>9149</v>
      </c>
      <c r="I28" s="139">
        <f>SUM(I29,I42,I45)</f>
        <v>985600</v>
      </c>
      <c r="J28" s="137"/>
    </row>
    <row r="29" spans="1:10" ht="12.75" customHeight="1">
      <c r="A29" s="101"/>
      <c r="B29" s="212">
        <v>85212</v>
      </c>
      <c r="C29" s="101"/>
      <c r="D29" s="161">
        <f>SUM(D30:D41)</f>
        <v>970000</v>
      </c>
      <c r="E29" s="161">
        <f>SUM(E30:E41)</f>
        <v>970000</v>
      </c>
      <c r="F29" s="161">
        <f>SUM(F30:F41)</f>
        <v>970000</v>
      </c>
      <c r="G29" s="161">
        <f>SUM(G30:G41)</f>
        <v>21600</v>
      </c>
      <c r="H29" s="161">
        <f>SUM(H30:H41)</f>
        <v>9149</v>
      </c>
      <c r="I29" s="253">
        <f>SUM(I30:I34)</f>
        <v>936600</v>
      </c>
      <c r="J29" s="166"/>
    </row>
    <row r="30" spans="1:10" ht="12.75" customHeight="1">
      <c r="A30" s="120"/>
      <c r="B30" s="195"/>
      <c r="C30" s="104">
        <v>2010</v>
      </c>
      <c r="D30" s="194">
        <v>970000</v>
      </c>
      <c r="E30" s="166"/>
      <c r="F30" s="166"/>
      <c r="G30" s="166"/>
      <c r="H30" s="207"/>
      <c r="I30" s="166"/>
      <c r="J30" s="208"/>
    </row>
    <row r="31" spans="1:10" ht="12.75" customHeight="1">
      <c r="A31" s="163"/>
      <c r="B31" s="163"/>
      <c r="C31" s="108">
        <v>3110</v>
      </c>
      <c r="D31" s="6"/>
      <c r="E31" s="147">
        <v>936600</v>
      </c>
      <c r="F31" s="162">
        <v>936600</v>
      </c>
      <c r="G31" s="137"/>
      <c r="H31" s="6"/>
      <c r="I31" s="147">
        <v>936600</v>
      </c>
      <c r="J31" s="165"/>
    </row>
    <row r="32" spans="1:10" ht="12.75" customHeight="1">
      <c r="A32" s="163"/>
      <c r="B32" s="163"/>
      <c r="C32" s="108">
        <v>4010</v>
      </c>
      <c r="D32" s="6"/>
      <c r="E32" s="147">
        <v>21600</v>
      </c>
      <c r="F32" s="162">
        <v>21600</v>
      </c>
      <c r="G32" s="147">
        <v>21600</v>
      </c>
      <c r="H32" s="6"/>
      <c r="I32" s="137"/>
      <c r="J32" s="165"/>
    </row>
    <row r="33" spans="1:10" ht="12.75" customHeight="1">
      <c r="A33" s="163"/>
      <c r="B33" s="163"/>
      <c r="C33" s="108">
        <v>4110</v>
      </c>
      <c r="D33" s="6"/>
      <c r="E33" s="147">
        <v>8619</v>
      </c>
      <c r="F33" s="162">
        <v>8619</v>
      </c>
      <c r="G33" s="137"/>
      <c r="H33" s="162">
        <v>8619</v>
      </c>
      <c r="I33" s="137"/>
      <c r="J33" s="165"/>
    </row>
    <row r="34" spans="1:10" ht="12.75" customHeight="1">
      <c r="A34" s="163"/>
      <c r="B34" s="163"/>
      <c r="C34" s="108">
        <v>4120</v>
      </c>
      <c r="D34" s="6"/>
      <c r="E34" s="147">
        <v>530</v>
      </c>
      <c r="F34" s="162">
        <v>530</v>
      </c>
      <c r="G34" s="137"/>
      <c r="H34" s="162">
        <v>530</v>
      </c>
      <c r="I34" s="137"/>
      <c r="J34" s="165"/>
    </row>
    <row r="35" spans="1:10" ht="12.75" customHeight="1">
      <c r="A35" s="213"/>
      <c r="B35" s="213"/>
      <c r="C35" s="104">
        <v>4210</v>
      </c>
      <c r="D35" s="207"/>
      <c r="E35" s="143">
        <v>100</v>
      </c>
      <c r="F35" s="194">
        <v>100</v>
      </c>
      <c r="G35" s="166"/>
      <c r="H35" s="207"/>
      <c r="I35" s="166"/>
      <c r="J35" s="208"/>
    </row>
    <row r="36" spans="1:10" ht="12.75" customHeight="1">
      <c r="A36" s="163"/>
      <c r="B36" s="163"/>
      <c r="C36" s="108">
        <v>4410</v>
      </c>
      <c r="D36" s="6"/>
      <c r="E36" s="147">
        <v>100</v>
      </c>
      <c r="F36" s="162">
        <v>100</v>
      </c>
      <c r="G36" s="137"/>
      <c r="H36" s="6"/>
      <c r="I36" s="137"/>
      <c r="J36" s="165"/>
    </row>
    <row r="37" spans="1:10" ht="12.75" customHeight="1">
      <c r="A37" s="163"/>
      <c r="B37" s="163"/>
      <c r="C37" s="108">
        <v>4430</v>
      </c>
      <c r="D37" s="6"/>
      <c r="E37" s="147">
        <v>300</v>
      </c>
      <c r="F37" s="162">
        <v>300</v>
      </c>
      <c r="G37" s="137"/>
      <c r="H37" s="6"/>
      <c r="I37" s="137"/>
      <c r="J37" s="165"/>
    </row>
    <row r="38" spans="1:10" ht="12.75" customHeight="1">
      <c r="A38" s="163"/>
      <c r="B38" s="163"/>
      <c r="C38" s="108">
        <v>4440</v>
      </c>
      <c r="D38" s="6"/>
      <c r="E38" s="147">
        <v>997</v>
      </c>
      <c r="F38" s="162">
        <v>997</v>
      </c>
      <c r="G38" s="137"/>
      <c r="H38" s="6"/>
      <c r="I38" s="137"/>
      <c r="J38" s="165"/>
    </row>
    <row r="39" spans="1:10" ht="12.75" customHeight="1">
      <c r="A39" s="163"/>
      <c r="B39" s="163"/>
      <c r="C39" s="108">
        <v>4700</v>
      </c>
      <c r="D39" s="6"/>
      <c r="E39" s="147">
        <v>200</v>
      </c>
      <c r="F39" s="162">
        <v>200</v>
      </c>
      <c r="G39" s="137"/>
      <c r="H39" s="6"/>
      <c r="I39" s="137"/>
      <c r="J39" s="165"/>
    </row>
    <row r="40" spans="1:10" ht="12.75" customHeight="1">
      <c r="A40" s="163"/>
      <c r="B40" s="163"/>
      <c r="C40" s="108">
        <v>4740</v>
      </c>
      <c r="D40" s="6"/>
      <c r="E40" s="147">
        <v>100</v>
      </c>
      <c r="F40" s="162">
        <v>100</v>
      </c>
      <c r="G40" s="137"/>
      <c r="H40" s="6"/>
      <c r="I40" s="137"/>
      <c r="J40" s="165"/>
    </row>
    <row r="41" spans="1:10" ht="12.75" customHeight="1">
      <c r="A41" s="163"/>
      <c r="B41" s="164"/>
      <c r="C41" s="106">
        <v>4750</v>
      </c>
      <c r="D41" s="209"/>
      <c r="E41" s="144">
        <v>854</v>
      </c>
      <c r="F41" s="185">
        <v>854</v>
      </c>
      <c r="G41" s="148"/>
      <c r="H41" s="209"/>
      <c r="I41" s="148"/>
      <c r="J41" s="210"/>
    </row>
    <row r="42" spans="1:10" ht="12.75" customHeight="1">
      <c r="A42" s="137"/>
      <c r="B42" s="204">
        <v>85213</v>
      </c>
      <c r="C42" s="149"/>
      <c r="D42" s="160">
        <f>SUM(D43)</f>
        <v>4400</v>
      </c>
      <c r="E42" s="214">
        <f>SUM(E43:E44)</f>
        <v>4400</v>
      </c>
      <c r="F42" s="214">
        <f>SUM(F43:F44)</f>
        <v>4400</v>
      </c>
      <c r="G42" s="215"/>
      <c r="H42" s="215"/>
      <c r="I42" s="214"/>
      <c r="J42" s="137"/>
    </row>
    <row r="43" spans="1:10" ht="12.75" customHeight="1">
      <c r="A43" s="163"/>
      <c r="B43" s="103"/>
      <c r="C43" s="103">
        <v>2010</v>
      </c>
      <c r="D43" s="143">
        <v>4400</v>
      </c>
      <c r="E43" s="194"/>
      <c r="F43" s="143"/>
      <c r="G43" s="207"/>
      <c r="H43" s="166"/>
      <c r="I43" s="207"/>
      <c r="J43" s="166"/>
    </row>
    <row r="44" spans="1:10" ht="12.75" customHeight="1">
      <c r="A44" s="163"/>
      <c r="B44" s="164"/>
      <c r="C44" s="105">
        <v>4130</v>
      </c>
      <c r="D44" s="148"/>
      <c r="E44" s="185">
        <v>4400</v>
      </c>
      <c r="F44" s="144">
        <v>4400</v>
      </c>
      <c r="G44" s="209"/>
      <c r="H44" s="148"/>
      <c r="I44" s="185"/>
      <c r="J44" s="148"/>
    </row>
    <row r="45" spans="1:10" ht="12.75" customHeight="1">
      <c r="A45" s="137"/>
      <c r="B45" s="204">
        <v>85214</v>
      </c>
      <c r="C45" s="125"/>
      <c r="D45" s="214">
        <f>SUM(D46)</f>
        <v>49000</v>
      </c>
      <c r="E45" s="214">
        <f>SUM(E46:E47)</f>
        <v>49000</v>
      </c>
      <c r="F45" s="214">
        <f>SUM(F46:F47)</f>
        <v>49000</v>
      </c>
      <c r="G45" s="215"/>
      <c r="H45" s="215"/>
      <c r="I45" s="214">
        <f>SUM(I46:I47)</f>
        <v>49000</v>
      </c>
      <c r="J45" s="137"/>
    </row>
    <row r="46" spans="1:10" ht="12.75" customHeight="1">
      <c r="A46" s="163"/>
      <c r="B46" s="103"/>
      <c r="C46" s="104">
        <v>2010</v>
      </c>
      <c r="D46" s="194">
        <v>49000</v>
      </c>
      <c r="E46" s="166"/>
      <c r="F46" s="207"/>
      <c r="G46" s="166"/>
      <c r="H46" s="207"/>
      <c r="I46" s="166"/>
      <c r="J46" s="208"/>
    </row>
    <row r="47" spans="1:10" ht="12.75" customHeight="1">
      <c r="A47" s="164"/>
      <c r="B47" s="164"/>
      <c r="C47" s="106">
        <v>3110</v>
      </c>
      <c r="D47" s="209"/>
      <c r="E47" s="144">
        <v>49000</v>
      </c>
      <c r="F47" s="185">
        <v>49000</v>
      </c>
      <c r="G47" s="148"/>
      <c r="H47" s="209"/>
      <c r="I47" s="144">
        <v>49000</v>
      </c>
      <c r="J47" s="210"/>
    </row>
    <row r="48" spans="1:10" ht="19.5" customHeight="1">
      <c r="A48" s="438" t="s">
        <v>96</v>
      </c>
      <c r="B48" s="439"/>
      <c r="C48" s="440"/>
      <c r="D48" s="139">
        <f aca="true" t="shared" si="0" ref="D48:J48">SUM(D8,D19,D24,D28)</f>
        <v>1078364</v>
      </c>
      <c r="E48" s="139">
        <f t="shared" si="0"/>
        <v>1078364</v>
      </c>
      <c r="F48" s="139">
        <f t="shared" si="0"/>
        <v>1078364</v>
      </c>
      <c r="G48" s="139">
        <f t="shared" si="0"/>
        <v>61500</v>
      </c>
      <c r="H48" s="139">
        <f t="shared" si="0"/>
        <v>16082</v>
      </c>
      <c r="I48" s="139">
        <f t="shared" si="0"/>
        <v>985600</v>
      </c>
      <c r="J48" s="148">
        <f t="shared" si="0"/>
        <v>0</v>
      </c>
    </row>
    <row r="50" ht="12.75">
      <c r="A50" s="75"/>
    </row>
    <row r="51" spans="2:9" ht="12.75">
      <c r="B51" s="450" t="s">
        <v>320</v>
      </c>
      <c r="C51" s="451"/>
      <c r="D51" s="451"/>
      <c r="E51" s="451"/>
      <c r="F51" s="451"/>
      <c r="G51" s="451"/>
      <c r="H51" s="451"/>
      <c r="I51" s="451"/>
    </row>
    <row r="53" spans="2:9" ht="12.75">
      <c r="B53" s="452" t="s">
        <v>2</v>
      </c>
      <c r="C53" s="452"/>
      <c r="D53" s="70" t="s">
        <v>3</v>
      </c>
      <c r="E53" s="226" t="s">
        <v>4</v>
      </c>
      <c r="F53" s="452" t="s">
        <v>98</v>
      </c>
      <c r="G53" s="453"/>
      <c r="H53" s="453"/>
      <c r="I53" s="227" t="s">
        <v>300</v>
      </c>
    </row>
    <row r="54" spans="2:9" ht="12.75">
      <c r="B54" s="228">
        <v>750</v>
      </c>
      <c r="C54" s="208"/>
      <c r="D54" s="166"/>
      <c r="E54" s="166"/>
      <c r="F54" s="444" t="s">
        <v>301</v>
      </c>
      <c r="G54" s="445"/>
      <c r="H54" s="446"/>
      <c r="I54" s="234"/>
    </row>
    <row r="55" spans="2:9" ht="12.75">
      <c r="B55" s="163"/>
      <c r="C55" s="165"/>
      <c r="D55" s="229">
        <v>75011</v>
      </c>
      <c r="E55" s="137"/>
      <c r="F55" s="231" t="s">
        <v>149</v>
      </c>
      <c r="G55" s="232"/>
      <c r="H55" s="233"/>
      <c r="I55" s="235"/>
    </row>
    <row r="56" spans="2:9" ht="39" customHeight="1">
      <c r="B56" s="163"/>
      <c r="C56" s="165"/>
      <c r="D56" s="137"/>
      <c r="E56" s="230">
        <v>2350</v>
      </c>
      <c r="F56" s="447" t="s">
        <v>302</v>
      </c>
      <c r="G56" s="448"/>
      <c r="H56" s="449"/>
      <c r="I56" s="236">
        <v>10220</v>
      </c>
    </row>
    <row r="57" spans="2:9" ht="12.75">
      <c r="B57" s="237"/>
      <c r="C57" s="238"/>
      <c r="D57" s="238"/>
      <c r="E57" s="240"/>
      <c r="F57" s="238"/>
      <c r="G57" s="239"/>
      <c r="H57" s="241" t="s">
        <v>303</v>
      </c>
      <c r="I57" s="242">
        <f>SUM(I56)</f>
        <v>10220</v>
      </c>
    </row>
    <row r="60" spans="7:8" ht="12.75">
      <c r="G60" s="357" t="s">
        <v>421</v>
      </c>
      <c r="H60" s="357"/>
    </row>
    <row r="61" spans="7:8" ht="12.75">
      <c r="G61" s="357" t="s">
        <v>420</v>
      </c>
      <c r="H61" s="357"/>
    </row>
  </sheetData>
  <mergeCells count="16">
    <mergeCell ref="F54:H54"/>
    <mergeCell ref="F56:H56"/>
    <mergeCell ref="C4:C6"/>
    <mergeCell ref="B51:I51"/>
    <mergeCell ref="B53:C53"/>
    <mergeCell ref="F53:H53"/>
    <mergeCell ref="A1:J1"/>
    <mergeCell ref="F5:F6"/>
    <mergeCell ref="A48:C48"/>
    <mergeCell ref="G5:I5"/>
    <mergeCell ref="J5:J6"/>
    <mergeCell ref="F4:J4"/>
    <mergeCell ref="D4:D6"/>
    <mergeCell ref="E4:E6"/>
    <mergeCell ref="A4:A6"/>
    <mergeCell ref="B4:B6"/>
  </mergeCells>
  <printOptions horizontalCentered="1"/>
  <pageMargins left="0.5511811023622047" right="0.5511811023622047" top="1.3779527559055118" bottom="0.3937007874015748" header="0.5118110236220472" footer="0.5118110236220472"/>
  <pageSetup horizontalDpi="300" verticalDpi="300" orientation="landscape" paperSize="9" scale="90" r:id="rId1"/>
  <headerFooter alignWithMargins="0">
    <oddHeader>&amp;RZałącznik nr 6
do Uchwały Nr XX/121/08
Rady Gminy Osieck
z dnia 30 grudnia 2008r.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CA15"/>
  <sheetViews>
    <sheetView workbookViewId="0" topLeftCell="A7">
      <selection activeCell="E24" sqref="E24"/>
    </sheetView>
  </sheetViews>
  <sheetFormatPr defaultColWidth="9.00390625" defaultRowHeight="12.75"/>
  <cols>
    <col min="1" max="1" width="7.25390625" style="1" customWidth="1"/>
    <col min="2" max="2" width="9.00390625" style="1" customWidth="1"/>
    <col min="3" max="3" width="7.75390625" style="1" customWidth="1"/>
    <col min="4" max="4" width="13.125" style="1" customWidth="1"/>
    <col min="5" max="5" width="14.125" style="1" customWidth="1"/>
    <col min="6" max="6" width="14.375" style="1" customWidth="1"/>
    <col min="7" max="7" width="15.875" style="1" customWidth="1"/>
    <col min="8" max="8" width="14.625" style="0" customWidth="1"/>
    <col min="9" max="9" width="10.375" style="0" customWidth="1"/>
    <col min="10" max="10" width="14.625" style="0" customWidth="1"/>
    <col min="80" max="16384" width="9.125" style="1" customWidth="1"/>
  </cols>
  <sheetData>
    <row r="1" spans="1:10" ht="63" customHeight="1">
      <c r="A1" s="437" t="s">
        <v>329</v>
      </c>
      <c r="B1" s="437"/>
      <c r="C1" s="437"/>
      <c r="D1" s="437"/>
      <c r="E1" s="437"/>
      <c r="F1" s="437"/>
      <c r="G1" s="437"/>
      <c r="H1" s="437"/>
      <c r="I1" s="437"/>
      <c r="J1" s="437"/>
    </row>
    <row r="3" ht="12.75">
      <c r="J3" s="67" t="s">
        <v>28</v>
      </c>
    </row>
    <row r="4" spans="1:79" ht="20.25" customHeight="1">
      <c r="A4" s="407" t="s">
        <v>2</v>
      </c>
      <c r="B4" s="441" t="s">
        <v>3</v>
      </c>
      <c r="C4" s="441" t="s">
        <v>99</v>
      </c>
      <c r="D4" s="405" t="s">
        <v>87</v>
      </c>
      <c r="E4" s="405" t="s">
        <v>107</v>
      </c>
      <c r="F4" s="405" t="s">
        <v>46</v>
      </c>
      <c r="G4" s="405"/>
      <c r="H4" s="405"/>
      <c r="I4" s="405"/>
      <c r="J4" s="405"/>
      <c r="BX4" s="1"/>
      <c r="BY4" s="1"/>
      <c r="BZ4" s="1"/>
      <c r="CA4" s="1"/>
    </row>
    <row r="5" spans="1:79" ht="18" customHeight="1">
      <c r="A5" s="407"/>
      <c r="B5" s="442"/>
      <c r="C5" s="442"/>
      <c r="D5" s="407"/>
      <c r="E5" s="405"/>
      <c r="F5" s="405" t="s">
        <v>85</v>
      </c>
      <c r="G5" s="405" t="s">
        <v>5</v>
      </c>
      <c r="H5" s="405"/>
      <c r="I5" s="405"/>
      <c r="J5" s="405" t="s">
        <v>86</v>
      </c>
      <c r="BX5" s="1"/>
      <c r="BY5" s="1"/>
      <c r="BZ5" s="1"/>
      <c r="CA5" s="1"/>
    </row>
    <row r="6" spans="1:79" ht="69" customHeight="1">
      <c r="A6" s="407"/>
      <c r="B6" s="443"/>
      <c r="C6" s="443"/>
      <c r="D6" s="407"/>
      <c r="E6" s="405"/>
      <c r="F6" s="405"/>
      <c r="G6" s="18" t="s">
        <v>82</v>
      </c>
      <c r="H6" s="18" t="s">
        <v>83</v>
      </c>
      <c r="I6" s="18" t="s">
        <v>84</v>
      </c>
      <c r="J6" s="405"/>
      <c r="BX6" s="1"/>
      <c r="BY6" s="1"/>
      <c r="BZ6" s="1"/>
      <c r="CA6" s="1"/>
    </row>
    <row r="7" spans="1:79" ht="8.25" customHeight="1">
      <c r="A7" s="19">
        <v>1</v>
      </c>
      <c r="B7" s="19">
        <v>2</v>
      </c>
      <c r="C7" s="19">
        <v>3</v>
      </c>
      <c r="D7" s="19">
        <v>4</v>
      </c>
      <c r="E7" s="19">
        <v>5</v>
      </c>
      <c r="F7" s="19">
        <v>6</v>
      </c>
      <c r="G7" s="19">
        <v>7</v>
      </c>
      <c r="H7" s="19">
        <v>8</v>
      </c>
      <c r="I7" s="19">
        <v>9</v>
      </c>
      <c r="J7" s="19">
        <v>10</v>
      </c>
      <c r="BX7" s="1"/>
      <c r="BY7" s="1"/>
      <c r="BZ7" s="1"/>
      <c r="CA7" s="1"/>
    </row>
    <row r="8" spans="1:79" ht="15.75" customHeight="1">
      <c r="A8" s="343" t="s">
        <v>129</v>
      </c>
      <c r="B8" s="138" t="s">
        <v>131</v>
      </c>
      <c r="C8" s="111"/>
      <c r="D8" s="140">
        <f>SUM(D9:D10)</f>
        <v>200000</v>
      </c>
      <c r="E8" s="140">
        <f>SUM(E9:E10)</f>
        <v>200000</v>
      </c>
      <c r="F8" s="25"/>
      <c r="G8" s="25"/>
      <c r="H8" s="25"/>
      <c r="I8" s="25"/>
      <c r="J8" s="140">
        <f>SUM(J9:J10)</f>
        <v>200000</v>
      </c>
      <c r="BX8" s="1"/>
      <c r="BY8" s="1"/>
      <c r="BZ8" s="1"/>
      <c r="CA8" s="1"/>
    </row>
    <row r="9" spans="1:79" ht="15.75" customHeight="1">
      <c r="A9" s="348"/>
      <c r="B9" s="349"/>
      <c r="C9" s="119">
        <v>6300</v>
      </c>
      <c r="D9" s="147">
        <v>200000</v>
      </c>
      <c r="E9" s="147"/>
      <c r="F9" s="254"/>
      <c r="G9" s="254"/>
      <c r="H9" s="254"/>
      <c r="I9" s="254"/>
      <c r="J9" s="147"/>
      <c r="BX9" s="1"/>
      <c r="BY9" s="1"/>
      <c r="BZ9" s="1"/>
      <c r="CA9" s="1"/>
    </row>
    <row r="10" spans="1:79" ht="15.75" customHeight="1">
      <c r="A10" s="348"/>
      <c r="B10" s="349"/>
      <c r="C10" s="119">
        <v>6050</v>
      </c>
      <c r="D10" s="147"/>
      <c r="E10" s="147">
        <v>200000</v>
      </c>
      <c r="F10" s="350"/>
      <c r="G10" s="350"/>
      <c r="H10" s="350"/>
      <c r="I10" s="350"/>
      <c r="J10" s="147">
        <v>200000</v>
      </c>
      <c r="BX10" s="1"/>
      <c r="BY10" s="1"/>
      <c r="BZ10" s="1"/>
      <c r="CA10" s="1"/>
    </row>
    <row r="11" spans="1:79" ht="24.75" customHeight="1">
      <c r="A11" s="454" t="s">
        <v>96</v>
      </c>
      <c r="B11" s="454"/>
      <c r="C11" s="454"/>
      <c r="D11" s="140">
        <f>SUM(D8)</f>
        <v>200000</v>
      </c>
      <c r="E11" s="140">
        <f>SUM(E8)</f>
        <v>200000</v>
      </c>
      <c r="F11" s="20"/>
      <c r="G11" s="20"/>
      <c r="H11" s="20"/>
      <c r="I11" s="20"/>
      <c r="J11" s="140">
        <f>SUM(J8)</f>
        <v>200000</v>
      </c>
      <c r="BX11" s="1"/>
      <c r="BY11" s="1"/>
      <c r="BZ11" s="1"/>
      <c r="CA11" s="1"/>
    </row>
    <row r="13" ht="12.75">
      <c r="A13" s="75"/>
    </row>
    <row r="14" spans="4:5" ht="12.75">
      <c r="D14" s="356" t="s">
        <v>421</v>
      </c>
      <c r="E14" s="356"/>
    </row>
    <row r="15" spans="4:5" ht="12.75">
      <c r="D15" s="356" t="s">
        <v>420</v>
      </c>
      <c r="E15" s="356"/>
    </row>
  </sheetData>
  <mergeCells count="11">
    <mergeCell ref="J5:J6"/>
    <mergeCell ref="A11:C11"/>
    <mergeCell ref="A1:J1"/>
    <mergeCell ref="A4:A6"/>
    <mergeCell ref="B4:B6"/>
    <mergeCell ref="C4:C6"/>
    <mergeCell ref="D4:D6"/>
    <mergeCell ref="E4:E6"/>
    <mergeCell ref="F4:J4"/>
    <mergeCell ref="F5:F6"/>
    <mergeCell ref="G5:I5"/>
  </mergeCells>
  <printOptions horizontalCentered="1"/>
  <pageMargins left="0.5905511811023623" right="0.5905511811023623" top="1.1" bottom="0.3937007874015748" header="0.5118110236220472" footer="0.5118110236220472"/>
  <pageSetup horizontalDpi="600" verticalDpi="600" orientation="landscape" paperSize="9" scale="90" r:id="rId1"/>
  <headerFooter alignWithMargins="0">
    <oddHeader>&amp;RZałącznik nr 7
do Uchwały Nr XX/121/08
Rady Gminy Osieck
z dnia 30 grudnia 2008r.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K33"/>
  <sheetViews>
    <sheetView workbookViewId="0" topLeftCell="B25">
      <selection activeCell="M37" sqref="M37"/>
    </sheetView>
  </sheetViews>
  <sheetFormatPr defaultColWidth="9.00390625" defaultRowHeight="12.75"/>
  <cols>
    <col min="1" max="1" width="4.75390625" style="0" customWidth="1"/>
    <col min="2" max="2" width="37.625" style="0" customWidth="1"/>
    <col min="3" max="3" width="14.125" style="0" customWidth="1"/>
    <col min="4" max="4" width="10.75390625" style="0" customWidth="1"/>
    <col min="5" max="5" width="10.25390625" style="0" hidden="1" customWidth="1"/>
    <col min="6" max="6" width="8.75390625" style="0" hidden="1" customWidth="1"/>
    <col min="7" max="7" width="10.875" style="0" hidden="1" customWidth="1"/>
    <col min="8" max="8" width="9.75390625" style="0" customWidth="1"/>
    <col min="9" max="9" width="10.625" style="0" hidden="1" customWidth="1"/>
    <col min="10" max="10" width="14.125" style="0" customWidth="1"/>
    <col min="11" max="11" width="13.625" style="0" hidden="1" customWidth="1"/>
  </cols>
  <sheetData>
    <row r="1" spans="1:10" ht="97.5" customHeight="1">
      <c r="A1" s="455" t="s">
        <v>409</v>
      </c>
      <c r="B1" s="455"/>
      <c r="C1" s="455"/>
      <c r="D1" s="455"/>
      <c r="E1" s="455"/>
      <c r="F1" s="455"/>
      <c r="G1" s="455"/>
      <c r="H1" s="455"/>
      <c r="I1" s="455"/>
      <c r="J1" s="455"/>
    </row>
    <row r="2" spans="1:10" ht="42.75" customHeight="1">
      <c r="A2" s="455"/>
      <c r="B2" s="455"/>
      <c r="C2" s="455"/>
      <c r="D2" s="455"/>
      <c r="E2" s="455"/>
      <c r="F2" s="455"/>
      <c r="G2" s="455"/>
      <c r="H2" s="455"/>
      <c r="I2" s="455"/>
      <c r="J2" s="455"/>
    </row>
    <row r="3" spans="1:10" ht="6" customHeight="1" hidden="1">
      <c r="A3" s="7"/>
      <c r="B3" s="7"/>
      <c r="C3" s="7"/>
      <c r="D3" s="7"/>
      <c r="E3" s="7"/>
      <c r="F3" s="7"/>
      <c r="G3" s="7"/>
      <c r="H3" s="7"/>
      <c r="I3" s="7"/>
      <c r="J3" s="7"/>
    </row>
    <row r="4" spans="1:11" ht="30.75" customHeight="1" hidden="1">
      <c r="A4" s="1"/>
      <c r="B4" s="1"/>
      <c r="C4" s="1"/>
      <c r="D4" s="1"/>
      <c r="E4" s="1"/>
      <c r="F4" s="1"/>
      <c r="G4" s="1"/>
      <c r="H4" s="1"/>
      <c r="I4" s="1"/>
      <c r="K4" s="10" t="s">
        <v>28</v>
      </c>
    </row>
    <row r="5" spans="1:11" ht="15" customHeight="1">
      <c r="A5" s="407" t="s">
        <v>34</v>
      </c>
      <c r="B5" s="407" t="s">
        <v>0</v>
      </c>
      <c r="C5" s="405" t="s">
        <v>296</v>
      </c>
      <c r="D5" s="456" t="s">
        <v>298</v>
      </c>
      <c r="E5" s="457"/>
      <c r="F5" s="457"/>
      <c r="G5" s="458"/>
      <c r="H5" s="405" t="s">
        <v>7</v>
      </c>
      <c r="I5" s="405"/>
      <c r="J5" s="405" t="s">
        <v>297</v>
      </c>
      <c r="K5" s="405" t="s">
        <v>112</v>
      </c>
    </row>
    <row r="6" spans="1:11" ht="15" customHeight="1">
      <c r="A6" s="407"/>
      <c r="B6" s="407"/>
      <c r="C6" s="405"/>
      <c r="D6" s="405" t="s">
        <v>6</v>
      </c>
      <c r="E6" s="460" t="s">
        <v>5</v>
      </c>
      <c r="F6" s="461"/>
      <c r="G6" s="462"/>
      <c r="H6" s="405" t="s">
        <v>6</v>
      </c>
      <c r="I6" s="405" t="s">
        <v>36</v>
      </c>
      <c r="J6" s="405"/>
      <c r="K6" s="405"/>
    </row>
    <row r="7" spans="1:11" ht="18" customHeight="1">
      <c r="A7" s="407"/>
      <c r="B7" s="407"/>
      <c r="C7" s="405"/>
      <c r="D7" s="405"/>
      <c r="E7" s="370" t="s">
        <v>292</v>
      </c>
      <c r="F7" s="460" t="s">
        <v>5</v>
      </c>
      <c r="G7" s="462"/>
      <c r="H7" s="405"/>
      <c r="I7" s="405"/>
      <c r="J7" s="405"/>
      <c r="K7" s="405"/>
    </row>
    <row r="8" spans="1:11" ht="42" customHeight="1">
      <c r="A8" s="407"/>
      <c r="B8" s="407"/>
      <c r="C8" s="405"/>
      <c r="D8" s="405"/>
      <c r="E8" s="459"/>
      <c r="F8" s="79" t="s">
        <v>111</v>
      </c>
      <c r="G8" s="79" t="s">
        <v>110</v>
      </c>
      <c r="H8" s="405"/>
      <c r="I8" s="405"/>
      <c r="J8" s="405"/>
      <c r="K8" s="405"/>
    </row>
    <row r="9" spans="1:11" ht="7.5" customHeight="1">
      <c r="A9" s="19">
        <v>1</v>
      </c>
      <c r="B9" s="19">
        <v>2</v>
      </c>
      <c r="C9" s="19">
        <v>3</v>
      </c>
      <c r="D9" s="19">
        <v>4</v>
      </c>
      <c r="E9" s="19">
        <v>5</v>
      </c>
      <c r="F9" s="19">
        <v>6</v>
      </c>
      <c r="G9" s="19">
        <v>7</v>
      </c>
      <c r="H9" s="19">
        <v>8</v>
      </c>
      <c r="I9" s="19">
        <v>9</v>
      </c>
      <c r="J9" s="19">
        <v>10</v>
      </c>
      <c r="K9" s="19">
        <v>11</v>
      </c>
    </row>
    <row r="10" spans="1:11" ht="19.5" customHeight="1" hidden="1">
      <c r="A10" s="30" t="s">
        <v>9</v>
      </c>
      <c r="B10" s="21" t="s">
        <v>10</v>
      </c>
      <c r="C10" s="21"/>
      <c r="D10" s="21"/>
      <c r="E10" s="21"/>
      <c r="F10" s="21"/>
      <c r="G10" s="21"/>
      <c r="H10" s="21"/>
      <c r="I10" s="21"/>
      <c r="J10" s="21"/>
      <c r="K10" s="30" t="s">
        <v>32</v>
      </c>
    </row>
    <row r="11" spans="1:11" ht="19.5" customHeight="1" hidden="1">
      <c r="A11" s="31"/>
      <c r="B11" s="32" t="s">
        <v>46</v>
      </c>
      <c r="C11" s="22"/>
      <c r="D11" s="22"/>
      <c r="E11" s="22"/>
      <c r="F11" s="22"/>
      <c r="G11" s="22"/>
      <c r="H11" s="22"/>
      <c r="I11" s="22"/>
      <c r="J11" s="22"/>
      <c r="K11" s="31"/>
    </row>
    <row r="12" spans="1:11" ht="19.5" customHeight="1" hidden="1">
      <c r="A12" s="31"/>
      <c r="B12" s="33" t="s">
        <v>11</v>
      </c>
      <c r="C12" s="22"/>
      <c r="D12" s="22"/>
      <c r="E12" s="22"/>
      <c r="F12" s="22"/>
      <c r="G12" s="22"/>
      <c r="H12" s="22"/>
      <c r="I12" s="22"/>
      <c r="J12" s="22"/>
      <c r="K12" s="31" t="s">
        <v>32</v>
      </c>
    </row>
    <row r="13" spans="1:11" ht="19.5" customHeight="1" hidden="1">
      <c r="A13" s="31"/>
      <c r="B13" s="33" t="s">
        <v>12</v>
      </c>
      <c r="C13" s="22"/>
      <c r="D13" s="22"/>
      <c r="E13" s="22"/>
      <c r="F13" s="22"/>
      <c r="G13" s="22"/>
      <c r="H13" s="22"/>
      <c r="I13" s="22"/>
      <c r="J13" s="22"/>
      <c r="K13" s="31" t="s">
        <v>32</v>
      </c>
    </row>
    <row r="14" spans="1:11" ht="19.5" customHeight="1" hidden="1">
      <c r="A14" s="31"/>
      <c r="B14" s="33" t="s">
        <v>13</v>
      </c>
      <c r="C14" s="22"/>
      <c r="D14" s="22"/>
      <c r="E14" s="22"/>
      <c r="F14" s="22"/>
      <c r="G14" s="22"/>
      <c r="H14" s="22"/>
      <c r="I14" s="22"/>
      <c r="J14" s="22"/>
      <c r="K14" s="31" t="s">
        <v>32</v>
      </c>
    </row>
    <row r="15" spans="1:11" ht="19.5" customHeight="1" hidden="1">
      <c r="A15" s="34"/>
      <c r="B15" s="35" t="s">
        <v>1</v>
      </c>
      <c r="C15" s="23"/>
      <c r="D15" s="23"/>
      <c r="E15" s="23"/>
      <c r="F15" s="23"/>
      <c r="G15" s="23"/>
      <c r="H15" s="23"/>
      <c r="I15" s="23"/>
      <c r="J15" s="23"/>
      <c r="K15" s="34" t="s">
        <v>32</v>
      </c>
    </row>
    <row r="16" spans="1:11" ht="19.5" customHeight="1" hidden="1">
      <c r="A16" s="30" t="s">
        <v>15</v>
      </c>
      <c r="B16" s="21" t="s">
        <v>14</v>
      </c>
      <c r="C16" s="21"/>
      <c r="D16" s="21"/>
      <c r="E16" s="21"/>
      <c r="F16" s="30" t="s">
        <v>32</v>
      </c>
      <c r="G16" s="21"/>
      <c r="H16" s="21"/>
      <c r="I16" s="21"/>
      <c r="J16" s="21"/>
      <c r="K16" s="30" t="s">
        <v>32</v>
      </c>
    </row>
    <row r="17" spans="1:11" ht="19.5" customHeight="1" hidden="1">
      <c r="A17" s="31"/>
      <c r="B17" s="32" t="s">
        <v>46</v>
      </c>
      <c r="C17" s="22"/>
      <c r="D17" s="22"/>
      <c r="E17" s="22"/>
      <c r="F17" s="31"/>
      <c r="G17" s="22"/>
      <c r="H17" s="22"/>
      <c r="I17" s="22"/>
      <c r="J17" s="22"/>
      <c r="K17" s="31"/>
    </row>
    <row r="18" spans="1:11" ht="19.5" customHeight="1" hidden="1">
      <c r="A18" s="31"/>
      <c r="B18" s="33" t="s">
        <v>11</v>
      </c>
      <c r="C18" s="22"/>
      <c r="D18" s="22"/>
      <c r="E18" s="22"/>
      <c r="F18" s="31" t="s">
        <v>32</v>
      </c>
      <c r="G18" s="22"/>
      <c r="H18" s="22"/>
      <c r="I18" s="22"/>
      <c r="J18" s="22"/>
      <c r="K18" s="31" t="s">
        <v>32</v>
      </c>
    </row>
    <row r="19" spans="1:11" ht="19.5" customHeight="1" hidden="1">
      <c r="A19" s="31"/>
      <c r="B19" s="33" t="s">
        <v>12</v>
      </c>
      <c r="C19" s="22"/>
      <c r="D19" s="22"/>
      <c r="E19" s="22"/>
      <c r="F19" s="31" t="s">
        <v>32</v>
      </c>
      <c r="G19" s="22"/>
      <c r="H19" s="22"/>
      <c r="I19" s="22"/>
      <c r="J19" s="22"/>
      <c r="K19" s="31" t="s">
        <v>32</v>
      </c>
    </row>
    <row r="20" spans="1:11" ht="19.5" customHeight="1" hidden="1">
      <c r="A20" s="31"/>
      <c r="B20" s="33" t="s">
        <v>13</v>
      </c>
      <c r="C20" s="22"/>
      <c r="D20" s="22"/>
      <c r="E20" s="22"/>
      <c r="F20" s="31" t="s">
        <v>32</v>
      </c>
      <c r="G20" s="22"/>
      <c r="H20" s="22"/>
      <c r="I20" s="22"/>
      <c r="J20" s="22"/>
      <c r="K20" s="31" t="s">
        <v>32</v>
      </c>
    </row>
    <row r="21" spans="1:11" ht="19.5" customHeight="1" hidden="1">
      <c r="A21" s="34"/>
      <c r="B21" s="35" t="s">
        <v>1</v>
      </c>
      <c r="C21" s="23"/>
      <c r="D21" s="23"/>
      <c r="E21" s="23"/>
      <c r="F21" s="34" t="s">
        <v>32</v>
      </c>
      <c r="G21" s="23"/>
      <c r="H21" s="23"/>
      <c r="I21" s="23"/>
      <c r="J21" s="23"/>
      <c r="K21" s="34" t="s">
        <v>32</v>
      </c>
    </row>
    <row r="22" spans="1:11" ht="19.5" customHeight="1">
      <c r="A22" s="30" t="s">
        <v>287</v>
      </c>
      <c r="B22" s="78" t="s">
        <v>109</v>
      </c>
      <c r="C22" s="186">
        <f>SUM(C24:C26)</f>
        <v>2000</v>
      </c>
      <c r="D22" s="188">
        <f>SUM(D24:D26)</f>
        <v>82000</v>
      </c>
      <c r="E22" s="187"/>
      <c r="F22" s="187"/>
      <c r="G22" s="187"/>
      <c r="H22" s="188">
        <f>SUM(H24:H26)</f>
        <v>83500</v>
      </c>
      <c r="I22" s="187"/>
      <c r="J22" s="186">
        <f>SUM(J24:J26)</f>
        <v>500</v>
      </c>
      <c r="K22" s="186"/>
    </row>
    <row r="23" spans="1:11" ht="19.5" customHeight="1">
      <c r="A23" s="22"/>
      <c r="B23" s="32" t="s">
        <v>46</v>
      </c>
      <c r="C23" s="22"/>
      <c r="D23" s="22"/>
      <c r="E23" s="31"/>
      <c r="F23" s="31"/>
      <c r="G23" s="31"/>
      <c r="H23" s="22"/>
      <c r="I23" s="31"/>
      <c r="J23" s="22"/>
      <c r="K23" s="22"/>
    </row>
    <row r="24" spans="1:11" ht="19.5" customHeight="1">
      <c r="A24" s="22"/>
      <c r="B24" s="33" t="s">
        <v>288</v>
      </c>
      <c r="C24" s="22">
        <v>500</v>
      </c>
      <c r="D24" s="168">
        <v>1000</v>
      </c>
      <c r="E24" s="31"/>
      <c r="F24" s="31"/>
      <c r="G24" s="31"/>
      <c r="H24" s="168">
        <v>1500</v>
      </c>
      <c r="I24" s="31"/>
      <c r="J24" s="22">
        <v>0</v>
      </c>
      <c r="K24" s="22"/>
    </row>
    <row r="25" spans="1:11" ht="19.5" customHeight="1">
      <c r="A25" s="22"/>
      <c r="B25" s="33" t="s">
        <v>289</v>
      </c>
      <c r="C25" s="168">
        <v>1500</v>
      </c>
      <c r="D25" s="168">
        <v>80000</v>
      </c>
      <c r="E25" s="31"/>
      <c r="F25" s="31"/>
      <c r="G25" s="31"/>
      <c r="H25" s="168">
        <v>81000</v>
      </c>
      <c r="I25" s="31"/>
      <c r="J25" s="22">
        <v>500</v>
      </c>
      <c r="K25" s="22"/>
    </row>
    <row r="26" spans="1:11" ht="19.5" customHeight="1">
      <c r="A26" s="22"/>
      <c r="B26" s="33" t="s">
        <v>290</v>
      </c>
      <c r="C26" s="22">
        <v>0</v>
      </c>
      <c r="D26" s="168">
        <v>1000</v>
      </c>
      <c r="E26" s="31"/>
      <c r="F26" s="31"/>
      <c r="G26" s="31"/>
      <c r="H26" s="168">
        <v>1000</v>
      </c>
      <c r="I26" s="31"/>
      <c r="J26" s="22">
        <v>0</v>
      </c>
      <c r="K26" s="22"/>
    </row>
    <row r="27" spans="1:11" ht="19.5" customHeight="1" hidden="1">
      <c r="A27" s="23"/>
      <c r="B27" s="35" t="s">
        <v>1</v>
      </c>
      <c r="C27" s="23"/>
      <c r="D27" s="23"/>
      <c r="E27" s="34"/>
      <c r="F27" s="34"/>
      <c r="G27" s="34"/>
      <c r="H27" s="23"/>
      <c r="I27" s="34"/>
      <c r="J27" s="23"/>
      <c r="K27" s="23"/>
    </row>
    <row r="28" spans="1:11" s="69" customFormat="1" ht="19.5" customHeight="1">
      <c r="A28" s="452" t="s">
        <v>96</v>
      </c>
      <c r="B28" s="452"/>
      <c r="C28" s="170">
        <f>SUM(C22)</f>
        <v>2000</v>
      </c>
      <c r="D28" s="170">
        <f>SUM(D22)</f>
        <v>82000</v>
      </c>
      <c r="E28" s="70"/>
      <c r="F28" s="70"/>
      <c r="G28" s="70"/>
      <c r="H28" s="170">
        <f>SUM(H22)</f>
        <v>83500</v>
      </c>
      <c r="I28" s="70"/>
      <c r="J28" s="70">
        <f>SUM(J22)</f>
        <v>500</v>
      </c>
      <c r="K28" s="70"/>
    </row>
    <row r="29" ht="4.5" customHeight="1"/>
    <row r="30" ht="12.75" customHeight="1">
      <c r="A30" s="80"/>
    </row>
    <row r="31" ht="12.75">
      <c r="A31" s="80"/>
    </row>
    <row r="32" spans="1:10" ht="12.75">
      <c r="A32" s="80"/>
      <c r="H32" s="357" t="s">
        <v>421</v>
      </c>
      <c r="I32" s="357"/>
      <c r="J32" s="357"/>
    </row>
    <row r="33" spans="1:10" ht="12.75">
      <c r="A33" s="80"/>
      <c r="H33" s="357" t="s">
        <v>420</v>
      </c>
      <c r="I33" s="357"/>
      <c r="J33" s="357"/>
    </row>
  </sheetData>
  <mergeCells count="15">
    <mergeCell ref="F7:G7"/>
    <mergeCell ref="K5:K8"/>
    <mergeCell ref="H6:H8"/>
    <mergeCell ref="I6:I8"/>
    <mergeCell ref="J5:J8"/>
    <mergeCell ref="A1:J2"/>
    <mergeCell ref="A28:B28"/>
    <mergeCell ref="H5:I5"/>
    <mergeCell ref="A5:A8"/>
    <mergeCell ref="B5:B8"/>
    <mergeCell ref="C5:C8"/>
    <mergeCell ref="D6:D8"/>
    <mergeCell ref="D5:G5"/>
    <mergeCell ref="E7:E8"/>
    <mergeCell ref="E6:G6"/>
  </mergeCells>
  <printOptions horizontalCentered="1"/>
  <pageMargins left="0.5118110236220472" right="0.5118110236220472" top="0.89" bottom="0.63" header="0.5118110236220472" footer="0.5118110236220472"/>
  <pageSetup horizontalDpi="600" verticalDpi="600" orientation="portrait" paperSize="9" scale="85" r:id="rId1"/>
  <headerFooter alignWithMargins="0">
    <oddHeader>&amp;R&amp;9Załącznik nr 8
do Uchwały Nr XX/121/08 
Rady Gminy Osieck
z dnia 30 grudnia 2008r.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.</cp:lastModifiedBy>
  <cp:lastPrinted>2009-01-07T13:12:34Z</cp:lastPrinted>
  <dcterms:created xsi:type="dcterms:W3CDTF">1998-12-09T13:02:10Z</dcterms:created>
  <dcterms:modified xsi:type="dcterms:W3CDTF">2009-01-07T13:12:42Z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