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8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_zle" sheetId="7" r:id="rId7"/>
    <sheet name="dot Um" sheetId="8" r:id="rId8"/>
    <sheet name="doch_ własne" sheetId="9" r:id="rId9"/>
    <sheet name="dot_ podm_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<sst xmlns="http://schemas.openxmlformats.org/spreadsheetml/2006/main" count="844" uniqueCount="422">
  <si>
    <t>Dochody budżetu gminy na 2009 r.</t>
  </si>
  <si>
    <t>w  złotych</t>
  </si>
  <si>
    <t>Dział</t>
  </si>
  <si>
    <t>Rozdział*</t>
  </si>
  <si>
    <t>§</t>
  </si>
  <si>
    <t>Źródło dochodów</t>
  </si>
  <si>
    <t>Planowane dochody na 2009r.</t>
  </si>
  <si>
    <t>w tym:</t>
  </si>
  <si>
    <t>Ogółem</t>
  </si>
  <si>
    <t>bieżące</t>
  </si>
  <si>
    <t>majątkowe</t>
  </si>
  <si>
    <t>010</t>
  </si>
  <si>
    <t>ROLNICTWO  I  ŁOWIECTWO</t>
  </si>
  <si>
    <t>01010</t>
  </si>
  <si>
    <t>Infrastruktura wodociągowa i sanitacyjna</t>
  </si>
  <si>
    <t>Dotacje rozwojowe</t>
  </si>
  <si>
    <t>Środki na dofinansowanie własnych inwestycji gmin, powiatów, samorządów województw, pozyskane z innych źródeł</t>
  </si>
  <si>
    <t>6300</t>
  </si>
  <si>
    <t>Wpływy z tytułu pomocy finansowej udzielanej między jednostkami samorządu terytorialnego na dofinansowanie własnych zadań inwestycyjnych i zakupów inwestycyjnych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</si>
  <si>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</si>
  <si>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</si>
  <si>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</si>
  <si>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</si>
  <si>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</si>
  <si>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</si>
  <si>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</si>
  <si>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</si>
  <si>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</si>
  <si>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</si>
  <si>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</si>
  <si>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</si>
  <si>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</si>
  <si>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>Wpłaty z tytułu odpłatnego nabycia prawa własności oraz prawa użytkowania wieczystego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</si>
  <si>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</si>
  <si>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</si>
  <si>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</si>
  <si>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</si>
  <si>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</si>
  <si>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</si>
  <si>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</si>
  <si>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</si>
  <si>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</si>
  <si>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</si>
  <si>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</si>
  <si>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</si>
  <si>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</si>
  <si>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</si>
  <si>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</si>
  <si>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</si>
  <si>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</si>
  <si>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</si>
  <si>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</si>
  <si>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</si>
  <si>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</si>
  <si>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</si>
  <si>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</si>
  <si>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</si>
  <si>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</si>
  <si>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</si>
  <si>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</si>
  <si>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</si>
  <si>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</si>
  <si>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</si>
  <si>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</si>
  <si>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</si>
  <si>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</si>
  <si>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</si>
  <si>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</si>
  <si>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</si>
  <si>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</si>
  <si>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</si>
  <si>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</si>
  <si>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 xml:space="preserve">Wpływy z różnych opłat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</si>
  <si>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</si>
  <si>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</si>
  <si>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</si>
  <si>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</si>
  <si>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</si>
  <si>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</si>
  <si>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</si>
  <si>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</si>
  <si>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</si>
  <si>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</si>
  <si>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</si>
  <si>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</si>
  <si>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</si>
  <si>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</si>
  <si>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Szkoły podstawowe</t>
  </si>
  <si>
    <t>2710</t>
  </si>
  <si>
    <t>Wpływy z tytułu pomocy finansowej udzielanej między jednostkami samorządu terytorialnego na dofinansowanie własnych zadań bieżących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</si>
  <si>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</si>
  <si>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</si>
  <si>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</si>
  <si>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</si>
  <si>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</si>
  <si>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</si>
  <si>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Dotacje celowe otrzymane z budżetu państwa na zadania bieżące realizowane przez gminę na podstawie porozumień z organami administracjij rządowej</t>
  </si>
  <si>
    <t>KULTURA FIZYCZNA I SPORT</t>
  </si>
  <si>
    <t>Zadania w zakresie kultury i sportu</t>
  </si>
  <si>
    <t>Dochody ogółem</t>
  </si>
  <si>
    <t>Wydatki budżetu gminy na  2009 r.</t>
  </si>
  <si>
    <t>Rozdział</t>
  </si>
  <si>
    <t>§*</t>
  </si>
  <si>
    <t>Nazwa</t>
  </si>
  <si>
    <t>Plan
na 2009 r.
(6+12)</t>
  </si>
  <si>
    <t>z tego: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</si>
  <si>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</si>
  <si>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</si>
  <si>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</si>
  <si>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</si>
  <si>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</si>
  <si>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</si>
  <si>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</si>
  <si>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</si>
  <si>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</si>
  <si>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</si>
  <si>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</si>
  <si>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</si>
  <si>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</si>
  <si>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</si>
  <si>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</si>
  <si>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 xml:space="preserve"> </t>
  </si>
  <si>
    <t>Zakup materiałów i wyposażenia</t>
  </si>
  <si>
    <t>Zakup usług remontowych</t>
  </si>
  <si>
    <t xml:space="preserve">GOSPODARKA MIESZKANIOWA </t>
  </si>
  <si>
    <t>Różne wydatki na rzecz osób fizycznych</t>
  </si>
  <si>
    <t>Zakup usług obejmujących wykonanie ekspertyz, analiz i opinii</t>
  </si>
  <si>
    <t>zakup materiałów i wyposażenia</t>
  </si>
  <si>
    <t>zakup usług pozostałych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</si>
  <si>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</si>
  <si>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</si>
  <si>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</si>
  <si>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</si>
  <si>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</si>
  <si>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</si>
  <si>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</si>
  <si>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Zakup materiałów papierniczych do sprzętu drukarskiego</t>
  </si>
  <si>
    <t>Urząd Gminy</t>
  </si>
  <si>
    <t>wynagrodzenia bezosobowe</t>
  </si>
  <si>
    <t>Zakup energii</t>
  </si>
  <si>
    <t>Zakup usług zdrowotnych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</si>
  <si>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</si>
  <si>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</si>
  <si>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</si>
  <si>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Różne opłaty i składki</t>
  </si>
  <si>
    <t>Szkolenia pracowników</t>
  </si>
  <si>
    <t>Zakup akcesoriów komputerowych, w tym programów i licencji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</si>
  <si>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</si>
  <si>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</si>
  <si>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</si>
  <si>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</si>
  <si>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</si>
  <si>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</si>
  <si>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</si>
  <si>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Zarządznie kryzysowe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</si>
  <si>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</si>
  <si>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</si>
  <si>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</si>
  <si>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</si>
  <si>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</si>
  <si>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</si>
  <si>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</si>
  <si>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</si>
  <si>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</si>
  <si>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Wydatki osobowe niezaliczane do wynagrodzeń</t>
  </si>
  <si>
    <t>Zakup pomocy naukowych, dydaktycznych i książek</t>
  </si>
  <si>
    <t>Zakup usług dostępu do sieci Internet</t>
  </si>
  <si>
    <t>Oddziały przedszkolne w szkołach podstawowych</t>
  </si>
  <si>
    <t>Przedszkola</t>
  </si>
  <si>
    <t>Dotacja podmiotowa z budżetu dla niepublicznej jednostki systemu oświaty</t>
  </si>
  <si>
    <t>Gimnazja</t>
  </si>
  <si>
    <t>Dowożenie uczniów do szkół</t>
  </si>
  <si>
    <t>Dokształcanie i doskonalenie nauczycieli</t>
  </si>
  <si>
    <t>OCHRONA  ZDROWIA</t>
  </si>
  <si>
    <t>Przeciwdziałanie narkomanii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</si>
  <si>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</si>
  <si>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</si>
  <si>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</si>
  <si>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</si>
  <si>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</si>
  <si>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</si>
  <si>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</si>
  <si>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</si>
  <si>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</si>
  <si>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</si>
  <si>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</si>
  <si>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</si>
  <si>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</si>
  <si>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</si>
  <si>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</si>
  <si>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</si>
  <si>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</si>
  <si>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</si>
  <si>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Ogółem wydatki</t>
  </si>
  <si>
    <t>Limity wydatków na wieloletnie programy inwestycyjne w latach 2009 - 2011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</si>
  <si>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</si>
  <si>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</si>
  <si>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</si>
  <si>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</si>
  <si>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</si>
  <si>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</si>
  <si>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</si>
  <si>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</si>
  <si>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</si>
  <si>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</si>
  <si>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</si>
  <si>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</si>
  <si>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</si>
  <si>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</si>
  <si>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</si>
  <si>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</si>
  <si>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</si>
  <si>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</si>
  <si>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Budowa oczyszczalni ścieków i sieci kanalizacyjnej    w Osiecku    2007-2010</t>
  </si>
  <si>
    <t>A.      
B.
C.
…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</si>
  <si>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</si>
  <si>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</si>
  <si>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</si>
  <si>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</si>
  <si>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</si>
  <si>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</si>
  <si>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w 2009 r.</t>
  </si>
  <si>
    <t>Nazwa zadania inwestycyjnego</t>
  </si>
  <si>
    <t>Wydatki poniesione do 2009r.</t>
  </si>
  <si>
    <r>
      <t xml:space="preserve">rok budżetowy 2009 </t>
    </r>
    <r>
      <rPr>
        <b/>
        <sz val="10"/>
        <rFont val="Arial CE"/>
        <family val="0"/>
      </rPr>
      <t>(9+10+11+12)</t>
    </r>
  </si>
  <si>
    <t>środki pochodzące
z innych  źródeł</t>
  </si>
  <si>
    <t>6050</t>
  </si>
  <si>
    <t>Przebudowa Stacji Uzdatniania Wody</t>
  </si>
  <si>
    <t>A.      
B. 200 000
C.
…</t>
  </si>
  <si>
    <t>Urząd Gminy          w Osiecku</t>
  </si>
  <si>
    <t>2.</t>
  </si>
  <si>
    <t>Budowa sieci wodociągowej w Augustówce</t>
  </si>
  <si>
    <t>3.</t>
  </si>
  <si>
    <t>6058                        6059</t>
  </si>
  <si>
    <t>Budowa oczyszczalni ścieków i sieci kanalizacyjnej w Osiecku</t>
  </si>
  <si>
    <t>A.      
B. 
C.
…</t>
  </si>
  <si>
    <t>4.</t>
  </si>
  <si>
    <t>Budowa przydomowych biologicznych oczyszczalini ścieków</t>
  </si>
  <si>
    <t xml:space="preserve">Razem dział 010 </t>
  </si>
  <si>
    <t>5.</t>
  </si>
  <si>
    <t>600</t>
  </si>
  <si>
    <t>60016</t>
  </si>
  <si>
    <t>Przebudowa dróg gminnych (ul. Rynek i ul. Targowa)     w Osiecku</t>
  </si>
  <si>
    <t>A.  
B. 
C.
…</t>
  </si>
  <si>
    <t>Razem dział 600</t>
  </si>
  <si>
    <t>A.   
B. 
C.
…</t>
  </si>
  <si>
    <t>6.</t>
  </si>
  <si>
    <t>750</t>
  </si>
  <si>
    <t>75023</t>
  </si>
  <si>
    <t>6060</t>
  </si>
  <si>
    <t>Zakup sprzętu komputerowego</t>
  </si>
  <si>
    <t>Razem dział 750</t>
  </si>
  <si>
    <t>A.  
B. 200 000
C.
…</t>
  </si>
  <si>
    <t>Wydatki* na programy i projekty realizowane ze środków pochodzących z budżetu Unii Europejskiej oraz niepodlegających zwrotowi środki pochodzące ze źródeł zagranicznych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</si>
  <si>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</si>
  <si>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</si>
  <si>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</si>
  <si>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</si>
  <si>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</si>
  <si>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</si>
  <si>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2009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</si>
  <si>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</si>
  <si>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</si>
  <si>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</si>
  <si>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</si>
  <si>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</si>
  <si>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</si>
  <si>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</si>
  <si>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</si>
  <si>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</si>
  <si>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</si>
  <si>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</si>
  <si>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</si>
  <si>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</si>
  <si>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</si>
  <si>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Regionalny Program Operacyjny Województwa Mazowieckiego 2007-2013</t>
  </si>
  <si>
    <t>Priorytet:</t>
  </si>
  <si>
    <t>IV. Środowisko, zapobieganie zagrożeniom, energetyka</t>
  </si>
  <si>
    <t>Działanie:</t>
  </si>
  <si>
    <t>4.1 Gospodarka wodnościekowa</t>
  </si>
  <si>
    <t>Nazwa projektu:</t>
  </si>
  <si>
    <t>Poprawa wyposażenia w infrastrukturę techniczą Gminy Osieck poprzez budowę sieci kanalizacyjnej oraz oczyszczalni ścieków w Osiecku</t>
  </si>
  <si>
    <t>Razem wydatki:</t>
  </si>
  <si>
    <t>dz. 010         rozdz. 01010       § 6058                  § 6059</t>
  </si>
  <si>
    <t>z tego: 2009 r.</t>
  </si>
  <si>
    <t>2012 r.***</t>
  </si>
  <si>
    <t>1.2</t>
  </si>
  <si>
    <t>Program Rozwoju Obszarów Wiejskich 2007-2013</t>
  </si>
  <si>
    <t>Podstawowe usługi dla ludności i gospodarki wiejskiej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</si>
  <si>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</si>
  <si>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</si>
  <si>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</si>
  <si>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</si>
  <si>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</si>
  <si>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</si>
  <si>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</si>
  <si>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</si>
  <si>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2012 do wykorzystania fakultatywnego</t>
  </si>
  <si>
    <t>Przychody i rozchody budżetu w 2009 r.</t>
  </si>
  <si>
    <t>Treść</t>
  </si>
  <si>
    <t>Klasyfikacja
§</t>
  </si>
  <si>
    <t>Kwota
2009 r.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</si>
  <si>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</si>
  <si>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</si>
  <si>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</si>
  <si>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</si>
  <si>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</si>
  <si>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</si>
  <si>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</si>
  <si>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</si>
  <si>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</si>
  <si>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</si>
  <si>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</si>
  <si>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</si>
  <si>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</si>
  <si>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</si>
  <si>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</si>
  <si>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</si>
  <si>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</si>
  <si>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</si>
  <si>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</si>
  <si>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</si>
  <si>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</si>
  <si>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</si>
  <si>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</si>
  <si>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</si>
  <si>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</si>
  <si>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</si>
  <si>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</si>
  <si>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</si>
  <si>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</si>
  <si>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</si>
  <si>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</si>
  <si>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</si>
  <si>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</si>
  <si>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</si>
  <si>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</si>
  <si>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                                                                      i innych zadań zleconych odrębnymi ustawami w 2009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</si>
  <si>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</si>
  <si>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</si>
  <si>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</si>
  <si>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</si>
  <si>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</si>
  <si>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</si>
  <si>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</si>
  <si>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Plan dochodów z zakresu administracji rządowej zleconych ustawami gminie Osieck na 2008r.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</si>
  <si>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</si>
  <si>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</si>
  <si>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</si>
  <si>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</si>
  <si>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Dochody i wydatki związane z realizacją zadań wykonywanych na podstawie porozumień (umów) między jednostkami samorządu terytorialnego w 2009 r.</t>
  </si>
  <si>
    <t>dotacje</t>
  </si>
  <si>
    <t>Plan dochodów i wydatków                                                                          dochodów własnych jednostek budżetowych na 2009 r.</t>
  </si>
  <si>
    <t>Wyszczególnienie</t>
  </si>
  <si>
    <t>Stan środków pieniężnych na początek roku</t>
  </si>
  <si>
    <t>Stan środków pieniężnych na koniec roku</t>
  </si>
  <si>
    <t>Rozliczenia
z budżetem
z tytułu wpłat nadwyżek środków za 2006 r.</t>
  </si>
  <si>
    <t>ogółem</t>
  </si>
  <si>
    <t>w tym: wpłata do budżetu</t>
  </si>
  <si>
    <t>dotacje
z budżetu</t>
  </si>
  <si>
    <t>§ 265</t>
  </si>
  <si>
    <t>na inwestycje</t>
  </si>
  <si>
    <t>I.</t>
  </si>
  <si>
    <t>Zakłady budżetowe</t>
  </si>
  <si>
    <t>II.</t>
  </si>
  <si>
    <t>Gospodarstwa pomocnicze</t>
  </si>
  <si>
    <t>I</t>
  </si>
  <si>
    <t>Dochody własne jednostek budżetowych</t>
  </si>
  <si>
    <t>1. Szkoła Podstawowa w Augustówce</t>
  </si>
  <si>
    <t>2. Szkoła Podstawowa w Osiecku</t>
  </si>
  <si>
    <t>3. Gimnazjum w Osiecku</t>
  </si>
  <si>
    <t>Dotacje podmiotowe w 2009 r.</t>
  </si>
  <si>
    <t>Nazwa instytucji</t>
  </si>
  <si>
    <t>Kwota dotacji</t>
  </si>
  <si>
    <t>Niepubliczne Przedszkole w Augustówce</t>
  </si>
  <si>
    <t>Gminna Biblioteka</t>
  </si>
  <si>
    <t>Plan przychodów i wydatków Gminnego Funduszu</t>
  </si>
  <si>
    <t>Ochrony Środowiska i Gospodarki Wodnej</t>
  </si>
  <si>
    <t>Plan 2009</t>
  </si>
  <si>
    <t>Stan środków obrotowych na początek roku</t>
  </si>
  <si>
    <t>Przychody</t>
  </si>
  <si>
    <t>wpłaty Urzędu Marszałkowskiego</t>
  </si>
  <si>
    <t>III.</t>
  </si>
  <si>
    <t>IV.</t>
  </si>
  <si>
    <t>Stan środków obrotowych na koniec roku</t>
  </si>
  <si>
    <t>Prognoza długu i spłat na rok 2009 i lata następne</t>
  </si>
  <si>
    <t>Kwota długu na dzień 31.12.2008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</si>
  <si>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</si>
  <si>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środków UE) z tytułu:</t>
  </si>
  <si>
    <t>a</t>
  </si>
  <si>
    <t>pożyczek</t>
  </si>
  <si>
    <t>b</t>
  </si>
  <si>
    <t>kredytów</t>
  </si>
  <si>
    <t>c</t>
  </si>
  <si>
    <t>obligacji</t>
  </si>
  <si>
    <t>Planowane w roku budżetowym (bez środków UE):</t>
  </si>
  <si>
    <t>pożyczki</t>
  </si>
  <si>
    <t>kredyty,  w tym:</t>
  </si>
  <si>
    <t>EBOiR</t>
  </si>
  <si>
    <t>Zobowiązania zaciągane w związku z umową zawartą z podmiotem dysponującycm środkami pochodzącymi z budżetu Unii Europejskiej oraz niepodlegających zwrotowi środkami pochodzącymi ze źródeł zagranicznych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</si>
  <si>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</si>
  <si>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</si>
  <si>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</si>
  <si>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</si>
  <si>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</si>
  <si>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</si>
  <si>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</si>
  <si>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umowy o środki UE</t>
  </si>
  <si>
    <t>2.3</t>
  </si>
  <si>
    <t>Spłata odsetek i dyskonta</t>
  </si>
  <si>
    <t>Prognozowane dochody budżetowe</t>
  </si>
  <si>
    <t>Relacje do dochodów (w %):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</si>
  <si>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</si>
  <si>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</si>
  <si>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</si>
  <si>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</si>
  <si>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4.3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</si>
  <si>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</si>
  <si>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4.4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</si>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</sst>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27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Times New Roman"/>
      <family val="1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3" fontId="8" fillId="0" borderId="8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vertical="center" shrinkToFit="1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wrapText="1"/>
    </xf>
    <xf numFmtId="3" fontId="9" fillId="0" borderId="9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14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shrinkToFit="1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8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 shrinkToFit="1"/>
    </xf>
    <xf numFmtId="0" fontId="0" fillId="0" borderId="7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 shrinkToFit="1"/>
    </xf>
    <xf numFmtId="3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16" fillId="0" borderId="0" xfId="17" applyFont="1">
      <alignment/>
      <protection/>
    </xf>
    <xf numFmtId="0" fontId="17" fillId="2" borderId="2" xfId="17" applyFont="1" applyFill="1" applyBorder="1" applyAlignment="1">
      <alignment horizontal="center" vertical="center" wrapText="1"/>
      <protection/>
    </xf>
    <xf numFmtId="0" fontId="18" fillId="0" borderId="2" xfId="17" applyFont="1" applyBorder="1" applyAlignment="1">
      <alignment horizontal="center" vertical="center"/>
      <protection/>
    </xf>
    <xf numFmtId="0" fontId="17" fillId="0" borderId="7" xfId="17" applyFont="1" applyBorder="1" applyAlignment="1">
      <alignment horizontal="center"/>
      <protection/>
    </xf>
    <xf numFmtId="0" fontId="17" fillId="0" borderId="7" xfId="17" applyFont="1" applyBorder="1">
      <alignment/>
      <protection/>
    </xf>
    <xf numFmtId="3" fontId="17" fillId="0" borderId="7" xfId="17" applyNumberFormat="1" applyFont="1" applyBorder="1">
      <alignment/>
      <protection/>
    </xf>
    <xf numFmtId="0" fontId="17" fillId="0" borderId="0" xfId="17" applyFont="1">
      <alignment/>
      <protection/>
    </xf>
    <xf numFmtId="0" fontId="16" fillId="0" borderId="18" xfId="17" applyFont="1" applyBorder="1">
      <alignment/>
      <protection/>
    </xf>
    <xf numFmtId="3" fontId="16" fillId="0" borderId="18" xfId="17" applyNumberFormat="1" applyFont="1" applyBorder="1">
      <alignment/>
      <protection/>
    </xf>
    <xf numFmtId="3" fontId="16" fillId="0" borderId="18" xfId="17" applyNumberFormat="1" applyFont="1" applyBorder="1" applyAlignment="1">
      <alignment/>
      <protection/>
    </xf>
    <xf numFmtId="0" fontId="16" fillId="0" borderId="18" xfId="17" applyFont="1" applyBorder="1" applyAlignment="1">
      <alignment/>
      <protection/>
    </xf>
    <xf numFmtId="0" fontId="16" fillId="0" borderId="18" xfId="17" applyFont="1" applyBorder="1" applyAlignment="1">
      <alignment horizontal="center"/>
      <protection/>
    </xf>
    <xf numFmtId="0" fontId="17" fillId="0" borderId="18" xfId="17" applyFont="1" applyBorder="1" applyAlignment="1">
      <alignment horizontal="center"/>
      <protection/>
    </xf>
    <xf numFmtId="0" fontId="17" fillId="0" borderId="18" xfId="17" applyFont="1" applyBorder="1">
      <alignment/>
      <protection/>
    </xf>
    <xf numFmtId="0" fontId="16" fillId="0" borderId="19" xfId="17" applyFont="1" applyBorder="1" applyAlignment="1">
      <alignment horizontal="center"/>
      <protection/>
    </xf>
    <xf numFmtId="0" fontId="16" fillId="0" borderId="19" xfId="17" applyFont="1" applyBorder="1">
      <alignment/>
      <protection/>
    </xf>
    <xf numFmtId="3" fontId="17" fillId="0" borderId="2" xfId="17" applyNumberFormat="1" applyFont="1" applyBorder="1">
      <alignment/>
      <protection/>
    </xf>
    <xf numFmtId="0" fontId="19" fillId="0" borderId="0" xfId="17" applyFont="1">
      <alignment/>
      <protection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2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0" borderId="2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165" fontId="8" fillId="0" borderId="1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4" fontId="4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14" xfId="0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4" fillId="0" borderId="5" xfId="0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 indent="1"/>
    </xf>
    <xf numFmtId="0" fontId="0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 inden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 indent="1"/>
    </xf>
    <xf numFmtId="4" fontId="1" fillId="0" borderId="2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7" fillId="0" borderId="7" xfId="17" applyFont="1" applyBorder="1" applyAlignment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  <protection/>
    </xf>
    <xf numFmtId="0" fontId="17" fillId="2" borderId="2" xfId="17" applyFont="1" applyFill="1" applyBorder="1" applyAlignment="1">
      <alignment horizontal="center" vertical="center" wrapText="1"/>
      <protection/>
    </xf>
    <xf numFmtId="0" fontId="12" fillId="0" borderId="0" xfId="17" applyFont="1" applyBorder="1" applyAlignment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6" fillId="0" borderId="19" xfId="17" applyFont="1" applyBorder="1" applyAlignment="1">
      <alignment horizontal="center"/>
      <protection/>
    </xf>
    <xf numFmtId="0" fontId="17" fillId="0" borderId="2" xfId="17" applyFont="1" applyBorder="1" applyAlignment="1">
      <alignment horizontal="center"/>
      <protection/>
    </xf>
    <xf numFmtId="0" fontId="19" fillId="0" borderId="0" xfId="17" applyFont="1" applyBorder="1" applyAlignment="1">
      <alignment horizontal="left"/>
      <protection/>
    </xf>
    <xf numFmtId="0" fontId="16" fillId="0" borderId="18" xfId="17" applyFont="1" applyBorder="1" applyAlignment="1">
      <alignment horizontal="center"/>
      <protection/>
    </xf>
    <xf numFmtId="0" fontId="17" fillId="0" borderId="18" xfId="17" applyFont="1" applyBorder="1" applyAlignment="1">
      <alignment horizontal="center"/>
      <protection/>
    </xf>
    <xf numFmtId="0" fontId="16" fillId="0" borderId="18" xfId="17" applyFont="1" applyBorder="1" applyAlignment="1">
      <alignment horizontal="center" vertical="center"/>
      <protection/>
    </xf>
    <xf numFmtId="0" fontId="12" fillId="0" borderId="20" xfId="17" applyFont="1" applyBorder="1" applyAlignment="1">
      <alignment horizontal="center"/>
      <protection/>
    </xf>
    <xf numFmtId="0" fontId="12" fillId="0" borderId="1" xfId="17" applyFont="1" applyBorder="1" applyAlignment="1">
      <alignment horizontal="center"/>
      <protection/>
    </xf>
    <xf numFmtId="0" fontId="12" fillId="0" borderId="17" xfId="17" applyFont="1" applyBorder="1" applyAlignment="1">
      <alignment horizontal="center"/>
      <protection/>
    </xf>
    <xf numFmtId="0" fontId="16" fillId="0" borderId="18" xfId="17" applyFont="1" applyBorder="1" applyAlignment="1">
      <alignment horizontal="center" vertical="center" wrapText="1"/>
      <protection/>
    </xf>
    <xf numFmtId="49" fontId="16" fillId="0" borderId="18" xfId="17" applyNumberFormat="1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2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E91" sqref="E91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customWidth="1"/>
  </cols>
  <sheetData>
    <row r="1" spans="2:5" ht="18">
      <c r="B1" s="375" t="s">
        <v>0</v>
      </c>
      <c r="C1" s="375"/>
      <c r="D1" s="375"/>
      <c r="E1" s="375"/>
    </row>
    <row r="2" spans="2:4" ht="18">
      <c r="B2" s="1"/>
      <c r="C2" s="1"/>
      <c r="D2" s="1"/>
    </row>
    <row r="3" ht="12.75">
      <c r="E3" s="2" t="s">
        <v>1</v>
      </c>
    </row>
    <row r="4" spans="1:7" s="3" customFormat="1" ht="15" customHeight="1">
      <c r="A4" s="376" t="s">
        <v>2</v>
      </c>
      <c r="B4" s="376" t="s">
        <v>3</v>
      </c>
      <c r="C4" s="377" t="s">
        <v>4</v>
      </c>
      <c r="D4" s="377" t="s">
        <v>5</v>
      </c>
      <c r="E4" s="378" t="s">
        <v>6</v>
      </c>
      <c r="F4" s="378"/>
      <c r="G4" s="378"/>
    </row>
    <row r="5" spans="1:7" s="3" customFormat="1" ht="15" customHeight="1">
      <c r="A5" s="376"/>
      <c r="B5" s="376"/>
      <c r="C5" s="376"/>
      <c r="D5" s="376"/>
      <c r="E5" s="4"/>
      <c r="F5" s="379" t="s">
        <v>7</v>
      </c>
      <c r="G5" s="379"/>
    </row>
    <row r="6" spans="1:7" s="3" customFormat="1" ht="15" customHeight="1">
      <c r="A6" s="376"/>
      <c r="B6" s="376"/>
      <c r="C6" s="377"/>
      <c r="D6" s="377"/>
      <c r="E6" s="6" t="s">
        <v>8</v>
      </c>
      <c r="F6" s="5" t="s">
        <v>9</v>
      </c>
      <c r="G6" s="7" t="s">
        <v>10</v>
      </c>
    </row>
    <row r="7" spans="1:7" s="10" customFormat="1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/>
      <c r="G7" s="9"/>
    </row>
    <row r="8" spans="1:7" ht="19.5" customHeight="1">
      <c r="A8" s="11" t="s">
        <v>11</v>
      </c>
      <c r="B8" s="12"/>
      <c r="C8" s="13"/>
      <c r="D8" s="13" t="s">
        <v>12</v>
      </c>
      <c r="E8" s="14">
        <f>SUM(E9,E13)</f>
        <v>11090250</v>
      </c>
      <c r="F8" s="14">
        <f>SUM(F9,F13)</f>
        <v>2000</v>
      </c>
      <c r="G8" s="14">
        <f>SUM(G9,G13)</f>
        <v>11088250</v>
      </c>
    </row>
    <row r="9" spans="1:7" ht="19.5" customHeight="1">
      <c r="A9" s="15"/>
      <c r="B9" s="16" t="s">
        <v>13</v>
      </c>
      <c r="C9" s="17"/>
      <c r="D9" s="13" t="s">
        <v>14</v>
      </c>
      <c r="E9" s="14">
        <f>SUM(E10:E12)</f>
        <v>11088250</v>
      </c>
      <c r="F9" s="14">
        <f>SUM(F10:F12)</f>
        <v>0</v>
      </c>
      <c r="G9" s="14">
        <f>SUM(G10:G12)</f>
        <v>11088250</v>
      </c>
    </row>
    <row r="10" spans="1:7" ht="19.5" customHeight="1">
      <c r="A10" s="18"/>
      <c r="B10" s="19"/>
      <c r="C10" s="20">
        <v>6208</v>
      </c>
      <c r="D10" s="21" t="s">
        <v>15</v>
      </c>
      <c r="E10" s="22">
        <v>10166250</v>
      </c>
      <c r="F10" s="22"/>
      <c r="G10" s="23">
        <v>10166250</v>
      </c>
    </row>
    <row r="11" spans="1:7" ht="29.25" customHeight="1">
      <c r="A11" s="18"/>
      <c r="B11" s="19"/>
      <c r="C11" s="20">
        <v>6290</v>
      </c>
      <c r="D11" s="24" t="s">
        <v>16</v>
      </c>
      <c r="E11" s="22">
        <v>722000</v>
      </c>
      <c r="F11" s="22"/>
      <c r="G11" s="23">
        <v>722000</v>
      </c>
    </row>
    <row r="12" spans="1:7" ht="40.5" customHeight="1">
      <c r="A12" s="18"/>
      <c r="B12" s="25"/>
      <c r="C12" s="26" t="s">
        <v>17</v>
      </c>
      <c r="D12" s="27" t="s">
        <v>18</v>
      </c>
      <c r="E12" s="28">
        <v>200000</v>
      </c>
      <c r="F12" s="28"/>
      <c r="G12" s="29">
        <v>200000</v>
      </c>
    </row>
    <row r="13" spans="1:7" ht="29.25" customHeight="1">
      <c r="A13" s="18"/>
      <c r="B13" s="30" t="s">
        <v>19</v>
      </c>
      <c r="C13" s="31"/>
      <c r="D13" s="32" t="s">
        <v>20</v>
      </c>
      <c r="E13" s="33">
        <f>SUM(E14)</f>
        <v>2000</v>
      </c>
      <c r="F13" s="33">
        <f>SUM(F14)</f>
        <v>2000</v>
      </c>
      <c r="G13" s="33"/>
    </row>
    <row r="14" spans="1:7" ht="54.75" customHeight="1">
      <c r="A14" s="18"/>
      <c r="B14" s="34"/>
      <c r="C14" s="35" t="s">
        <v>21</v>
      </c>
      <c r="D14" s="36" t="s">
        <v>22</v>
      </c>
      <c r="E14" s="37">
        <v>2000</v>
      </c>
      <c r="F14" s="37">
        <v>2000</v>
      </c>
      <c r="G14" s="37"/>
    </row>
    <row r="15" spans="1:7" ht="19.5" customHeight="1">
      <c r="A15" s="16" t="s">
        <v>23</v>
      </c>
      <c r="B15" s="13"/>
      <c r="C15" s="16"/>
      <c r="D15" s="38" t="s">
        <v>24</v>
      </c>
      <c r="E15" s="14">
        <f>SUM(E16)</f>
        <v>239210</v>
      </c>
      <c r="F15" s="14">
        <f>SUM(F16)</f>
        <v>39210</v>
      </c>
      <c r="G15" s="14">
        <f>SUM(G16)</f>
        <v>200000</v>
      </c>
    </row>
    <row r="16" spans="1:7" ht="19.5" customHeight="1">
      <c r="A16" s="15"/>
      <c r="B16" s="39" t="s">
        <v>25</v>
      </c>
      <c r="C16" s="39"/>
      <c r="D16" s="38" t="s">
        <v>26</v>
      </c>
      <c r="E16" s="14">
        <f>SUM(E17:E20)</f>
        <v>239210</v>
      </c>
      <c r="F16" s="14">
        <f>SUM(F17:F20)</f>
        <v>39210</v>
      </c>
      <c r="G16" s="14">
        <f>SUM(G17:G20)</f>
        <v>200000</v>
      </c>
    </row>
    <row r="17" spans="1:7" ht="26.25" customHeight="1">
      <c r="A17" s="18"/>
      <c r="B17" s="40"/>
      <c r="C17" s="35" t="s">
        <v>27</v>
      </c>
      <c r="D17" s="41" t="s">
        <v>28</v>
      </c>
      <c r="E17" s="37">
        <v>380</v>
      </c>
      <c r="F17" s="37">
        <v>380</v>
      </c>
      <c r="G17" s="23"/>
    </row>
    <row r="18" spans="1:7" ht="19.5" customHeight="1">
      <c r="A18" s="18"/>
      <c r="B18" s="40"/>
      <c r="C18" s="42" t="s">
        <v>29</v>
      </c>
      <c r="D18" s="41" t="s">
        <v>30</v>
      </c>
      <c r="E18" s="23">
        <v>100</v>
      </c>
      <c r="F18" s="23">
        <v>100</v>
      </c>
      <c r="G18" s="23"/>
    </row>
    <row r="19" spans="1:7" ht="50.25" customHeight="1">
      <c r="A19" s="18"/>
      <c r="B19" s="40"/>
      <c r="C19" s="42" t="s">
        <v>21</v>
      </c>
      <c r="D19" s="41" t="s">
        <v>22</v>
      </c>
      <c r="E19" s="23">
        <v>38730</v>
      </c>
      <c r="F19" s="23">
        <v>38730</v>
      </c>
      <c r="G19" s="23"/>
    </row>
    <row r="20" spans="1:7" ht="30.75" customHeight="1">
      <c r="A20" s="18"/>
      <c r="B20" s="40"/>
      <c r="C20" s="42" t="s">
        <v>31</v>
      </c>
      <c r="D20" s="41" t="s">
        <v>32</v>
      </c>
      <c r="E20" s="23">
        <v>200000</v>
      </c>
      <c r="F20" s="23"/>
      <c r="G20" s="23">
        <v>200000</v>
      </c>
    </row>
    <row r="21" spans="1:7" ht="24.75" customHeight="1">
      <c r="A21" s="43">
        <v>750</v>
      </c>
      <c r="B21" s="44"/>
      <c r="C21" s="45"/>
      <c r="D21" s="46" t="s">
        <v>33</v>
      </c>
      <c r="E21" s="14">
        <f>SUM(E22,E25)</f>
        <v>57614</v>
      </c>
      <c r="F21" s="14">
        <f>SUM(F22,F25)</f>
        <v>57614</v>
      </c>
      <c r="G21" s="47"/>
    </row>
    <row r="22" spans="1:7" ht="24.75" customHeight="1">
      <c r="A22" s="48"/>
      <c r="B22" s="49">
        <v>75011</v>
      </c>
      <c r="C22" s="50"/>
      <c r="D22" s="51" t="s">
        <v>34</v>
      </c>
      <c r="E22" s="52">
        <f>SUM(E23:E24)</f>
        <v>53614</v>
      </c>
      <c r="F22" s="52">
        <f>SUM(F23:F24)</f>
        <v>53614</v>
      </c>
      <c r="G22" s="23"/>
    </row>
    <row r="23" spans="1:7" ht="24.75" customHeight="1">
      <c r="A23" s="20"/>
      <c r="B23" s="53"/>
      <c r="C23" s="53">
        <v>2010</v>
      </c>
      <c r="D23" s="54" t="s">
        <v>35</v>
      </c>
      <c r="E23" s="55">
        <v>53464</v>
      </c>
      <c r="F23" s="55">
        <v>53464</v>
      </c>
      <c r="G23" s="37"/>
    </row>
    <row r="24" spans="1:7" ht="24.75" customHeight="1">
      <c r="A24" s="20"/>
      <c r="B24" s="56"/>
      <c r="C24" s="56">
        <v>2360</v>
      </c>
      <c r="D24" s="57" t="s">
        <v>36</v>
      </c>
      <c r="E24" s="28">
        <v>150</v>
      </c>
      <c r="F24" s="28">
        <v>150</v>
      </c>
      <c r="G24" s="29"/>
    </row>
    <row r="25" spans="1:7" ht="24.75" customHeight="1">
      <c r="A25" s="58"/>
      <c r="B25" s="59">
        <v>75095</v>
      </c>
      <c r="C25" s="60"/>
      <c r="D25" s="61" t="s">
        <v>20</v>
      </c>
      <c r="E25" s="62">
        <f>SUM(E26:E27)</f>
        <v>4000</v>
      </c>
      <c r="F25" s="62">
        <f>SUM(F26:F27)</f>
        <v>4000</v>
      </c>
      <c r="G25" s="29"/>
    </row>
    <row r="26" spans="1:7" ht="48.75" customHeight="1">
      <c r="A26" s="58"/>
      <c r="B26" s="48"/>
      <c r="C26" s="63" t="s">
        <v>21</v>
      </c>
      <c r="D26" s="64" t="s">
        <v>22</v>
      </c>
      <c r="E26" s="65">
        <v>1000</v>
      </c>
      <c r="F26" s="65">
        <v>1000</v>
      </c>
      <c r="G26" s="23"/>
    </row>
    <row r="27" spans="1:7" ht="19.5" customHeight="1">
      <c r="A27" s="66"/>
      <c r="B27" s="31"/>
      <c r="C27" s="67" t="s">
        <v>37</v>
      </c>
      <c r="D27" s="68" t="s">
        <v>38</v>
      </c>
      <c r="E27" s="69">
        <v>3000</v>
      </c>
      <c r="F27" s="69">
        <v>3000</v>
      </c>
      <c r="G27" s="23"/>
    </row>
    <row r="28" spans="1:7" ht="39" customHeight="1">
      <c r="A28" s="70">
        <v>751</v>
      </c>
      <c r="B28" s="71"/>
      <c r="C28" s="72"/>
      <c r="D28" s="73" t="s">
        <v>39</v>
      </c>
      <c r="E28" s="33">
        <f>SUM(E29)</f>
        <v>1100</v>
      </c>
      <c r="F28" s="33">
        <f>SUM(F29)</f>
        <v>1100</v>
      </c>
      <c r="G28" s="47"/>
    </row>
    <row r="29" spans="1:7" ht="24" customHeight="1">
      <c r="A29" s="74"/>
      <c r="B29" s="44">
        <v>75101</v>
      </c>
      <c r="C29" s="45"/>
      <c r="D29" s="46" t="s">
        <v>40</v>
      </c>
      <c r="E29" s="14">
        <f>SUM(E30)</f>
        <v>1100</v>
      </c>
      <c r="F29" s="14">
        <f>SUM(F30)</f>
        <v>1100</v>
      </c>
      <c r="G29" s="23"/>
    </row>
    <row r="30" spans="1:7" ht="27" customHeight="1">
      <c r="A30" s="74"/>
      <c r="B30" s="48"/>
      <c r="C30" s="75">
        <v>2010</v>
      </c>
      <c r="D30" s="64" t="s">
        <v>35</v>
      </c>
      <c r="E30" s="47">
        <v>1100</v>
      </c>
      <c r="F30" s="47">
        <v>1100</v>
      </c>
      <c r="G30" s="47"/>
    </row>
    <row r="31" spans="1:7" ht="25.5" customHeight="1">
      <c r="A31" s="76">
        <v>754</v>
      </c>
      <c r="B31" s="77"/>
      <c r="C31" s="50"/>
      <c r="D31" s="78" t="s">
        <v>41</v>
      </c>
      <c r="E31" s="52">
        <f>SUM(E32)</f>
        <v>400</v>
      </c>
      <c r="F31" s="52">
        <f>SUM(F32)</f>
        <v>400</v>
      </c>
      <c r="G31" s="23"/>
    </row>
    <row r="32" spans="1:7" ht="19.5" customHeight="1">
      <c r="A32" s="53"/>
      <c r="B32" s="44">
        <v>75414</v>
      </c>
      <c r="C32" s="45"/>
      <c r="D32" s="79" t="s">
        <v>42</v>
      </c>
      <c r="E32" s="80">
        <f>SUM(E33)</f>
        <v>400</v>
      </c>
      <c r="F32" s="80">
        <f>SUM(F33)</f>
        <v>400</v>
      </c>
      <c r="G32" s="47"/>
    </row>
    <row r="33" spans="1:7" ht="24.75" customHeight="1">
      <c r="A33" s="56"/>
      <c r="B33" s="81"/>
      <c r="C33" s="82">
        <v>2010</v>
      </c>
      <c r="D33" s="83" t="s">
        <v>35</v>
      </c>
      <c r="E33" s="69">
        <v>400</v>
      </c>
      <c r="F33" s="69">
        <v>400</v>
      </c>
      <c r="G33" s="23"/>
    </row>
    <row r="34" spans="1:7" ht="50.25" customHeight="1">
      <c r="A34" s="84">
        <v>756</v>
      </c>
      <c r="B34" s="71"/>
      <c r="C34" s="72"/>
      <c r="D34" s="73" t="s">
        <v>43</v>
      </c>
      <c r="E34" s="33">
        <f>SUM(E35,E38,E45,E54,E60,E63)</f>
        <v>2558632</v>
      </c>
      <c r="F34" s="33">
        <f>SUM(F35,F38,F45,F54,F60,F63)</f>
        <v>2558632</v>
      </c>
      <c r="G34" s="47"/>
    </row>
    <row r="35" spans="1:7" ht="24.75" customHeight="1">
      <c r="A35" s="77"/>
      <c r="B35" s="85">
        <v>75601</v>
      </c>
      <c r="C35" s="86"/>
      <c r="D35" s="46" t="s">
        <v>44</v>
      </c>
      <c r="E35" s="62">
        <f>SUM(E36:E37)</f>
        <v>15100</v>
      </c>
      <c r="F35" s="62">
        <f>SUM(F36:F37)</f>
        <v>15100</v>
      </c>
      <c r="G35" s="47"/>
    </row>
    <row r="36" spans="1:7" ht="24.75" customHeight="1">
      <c r="A36" s="58"/>
      <c r="B36" s="87"/>
      <c r="C36" s="88" t="s">
        <v>45</v>
      </c>
      <c r="D36" s="89" t="s">
        <v>46</v>
      </c>
      <c r="E36" s="37">
        <v>15000</v>
      </c>
      <c r="F36" s="37">
        <v>15000</v>
      </c>
      <c r="G36" s="23"/>
    </row>
    <row r="37" spans="1:7" ht="24.75" customHeight="1">
      <c r="A37" s="58"/>
      <c r="B37" s="90"/>
      <c r="C37" s="67" t="s">
        <v>47</v>
      </c>
      <c r="D37" s="83" t="s">
        <v>48</v>
      </c>
      <c r="E37" s="29">
        <v>100</v>
      </c>
      <c r="F37" s="29">
        <v>100</v>
      </c>
      <c r="G37" s="29"/>
    </row>
    <row r="38" spans="1:7" ht="39" customHeight="1">
      <c r="A38" s="58"/>
      <c r="B38" s="85">
        <v>75615</v>
      </c>
      <c r="C38" s="45"/>
      <c r="D38" s="46" t="s">
        <v>49</v>
      </c>
      <c r="E38" s="62">
        <f>SUM(E39:E44)</f>
        <v>474069</v>
      </c>
      <c r="F38" s="62">
        <f>SUM(F39:F44)</f>
        <v>474069</v>
      </c>
      <c r="G38" s="29"/>
    </row>
    <row r="39" spans="1:7" ht="19.5" customHeight="1">
      <c r="A39" s="58"/>
      <c r="B39" s="91"/>
      <c r="C39" s="92" t="s">
        <v>50</v>
      </c>
      <c r="D39" s="93" t="s">
        <v>51</v>
      </c>
      <c r="E39" s="37">
        <v>299966</v>
      </c>
      <c r="F39" s="37">
        <v>299966</v>
      </c>
      <c r="G39" s="23"/>
    </row>
    <row r="40" spans="1:7" ht="19.5" customHeight="1">
      <c r="A40" s="58"/>
      <c r="B40" s="87"/>
      <c r="C40" s="88" t="s">
        <v>52</v>
      </c>
      <c r="D40" s="93" t="s">
        <v>53</v>
      </c>
      <c r="E40" s="23">
        <v>8421</v>
      </c>
      <c r="F40" s="23">
        <v>8421</v>
      </c>
      <c r="G40" s="23"/>
    </row>
    <row r="41" spans="1:7" ht="19.5" customHeight="1">
      <c r="A41" s="58"/>
      <c r="B41" s="91"/>
      <c r="C41" s="92" t="s">
        <v>54</v>
      </c>
      <c r="D41" s="93" t="s">
        <v>55</v>
      </c>
      <c r="E41" s="23">
        <v>22668</v>
      </c>
      <c r="F41" s="23">
        <v>22668</v>
      </c>
      <c r="G41" s="23"/>
    </row>
    <row r="42" spans="1:7" ht="21" customHeight="1">
      <c r="A42" s="58"/>
      <c r="B42" s="87"/>
      <c r="C42" s="88" t="s">
        <v>56</v>
      </c>
      <c r="D42" s="93" t="s">
        <v>57</v>
      </c>
      <c r="E42" s="23">
        <v>140514</v>
      </c>
      <c r="F42" s="23">
        <v>140514</v>
      </c>
      <c r="G42" s="23"/>
    </row>
    <row r="43" spans="1:7" ht="19.5" customHeight="1">
      <c r="A43" s="58"/>
      <c r="B43" s="91"/>
      <c r="C43" s="92" t="s">
        <v>58</v>
      </c>
      <c r="D43" s="93" t="s">
        <v>59</v>
      </c>
      <c r="E43" s="23">
        <v>500</v>
      </c>
      <c r="F43" s="23">
        <v>500</v>
      </c>
      <c r="G43" s="23"/>
    </row>
    <row r="44" spans="1:7" ht="19.5" customHeight="1">
      <c r="A44" s="58"/>
      <c r="B44" s="90"/>
      <c r="C44" s="67" t="s">
        <v>47</v>
      </c>
      <c r="D44" s="83" t="s">
        <v>48</v>
      </c>
      <c r="E44" s="29">
        <v>2000</v>
      </c>
      <c r="F44" s="29">
        <v>2000</v>
      </c>
      <c r="G44" s="29"/>
    </row>
    <row r="45" spans="1:7" ht="36.75" customHeight="1">
      <c r="A45" s="58"/>
      <c r="B45" s="85">
        <v>75616</v>
      </c>
      <c r="C45" s="45"/>
      <c r="D45" s="46" t="s">
        <v>60</v>
      </c>
      <c r="E45" s="14">
        <f>SUM(E46:E53)</f>
        <v>730236</v>
      </c>
      <c r="F45" s="14">
        <f>SUM(F46:F53)</f>
        <v>730236</v>
      </c>
      <c r="G45" s="47"/>
    </row>
    <row r="46" spans="1:7" ht="19.5" customHeight="1">
      <c r="A46" s="58"/>
      <c r="B46" s="91"/>
      <c r="C46" s="92" t="s">
        <v>50</v>
      </c>
      <c r="D46" s="93" t="s">
        <v>51</v>
      </c>
      <c r="E46" s="23">
        <v>345692</v>
      </c>
      <c r="F46" s="23">
        <v>345692</v>
      </c>
      <c r="G46" s="23"/>
    </row>
    <row r="47" spans="1:7" ht="19.5" customHeight="1">
      <c r="A47" s="58"/>
      <c r="B47" s="91"/>
      <c r="C47" s="92" t="s">
        <v>52</v>
      </c>
      <c r="D47" s="93" t="s">
        <v>53</v>
      </c>
      <c r="E47" s="23">
        <v>191119</v>
      </c>
      <c r="F47" s="23">
        <v>191119</v>
      </c>
      <c r="G47" s="23"/>
    </row>
    <row r="48" spans="1:7" ht="19.5" customHeight="1">
      <c r="A48" s="58"/>
      <c r="B48" s="91"/>
      <c r="C48" s="92" t="s">
        <v>54</v>
      </c>
      <c r="D48" s="93" t="s">
        <v>55</v>
      </c>
      <c r="E48" s="23">
        <v>38130</v>
      </c>
      <c r="F48" s="23">
        <v>38130</v>
      </c>
      <c r="G48" s="23"/>
    </row>
    <row r="49" spans="1:7" ht="19.5" customHeight="1">
      <c r="A49" s="58"/>
      <c r="B49" s="91"/>
      <c r="C49" s="42" t="s">
        <v>56</v>
      </c>
      <c r="D49" s="94" t="s">
        <v>57</v>
      </c>
      <c r="E49" s="23">
        <v>34795</v>
      </c>
      <c r="F49" s="23">
        <v>34795</v>
      </c>
      <c r="G49" s="23"/>
    </row>
    <row r="50" spans="1:7" ht="19.5" customHeight="1">
      <c r="A50" s="58"/>
      <c r="B50" s="91"/>
      <c r="C50" s="42" t="s">
        <v>61</v>
      </c>
      <c r="D50" s="93" t="s">
        <v>62</v>
      </c>
      <c r="E50" s="23">
        <v>15000</v>
      </c>
      <c r="F50" s="23">
        <v>15000</v>
      </c>
      <c r="G50" s="23"/>
    </row>
    <row r="51" spans="1:7" ht="19.5" customHeight="1">
      <c r="A51" s="58"/>
      <c r="B51" s="91"/>
      <c r="C51" s="42" t="s">
        <v>63</v>
      </c>
      <c r="D51" s="93" t="s">
        <v>64</v>
      </c>
      <c r="E51" s="23">
        <v>3500</v>
      </c>
      <c r="F51" s="23">
        <v>3500</v>
      </c>
      <c r="G51" s="23"/>
    </row>
    <row r="52" spans="1:7" ht="19.5" customHeight="1">
      <c r="A52" s="58"/>
      <c r="B52" s="91"/>
      <c r="C52" s="92" t="s">
        <v>58</v>
      </c>
      <c r="D52" s="93" t="s">
        <v>59</v>
      </c>
      <c r="E52" s="23">
        <v>100000</v>
      </c>
      <c r="F52" s="23">
        <v>100000</v>
      </c>
      <c r="G52" s="23"/>
    </row>
    <row r="53" spans="1:7" ht="19.5" customHeight="1">
      <c r="A53" s="58"/>
      <c r="B53" s="90"/>
      <c r="C53" s="67" t="s">
        <v>47</v>
      </c>
      <c r="D53" s="83" t="s">
        <v>48</v>
      </c>
      <c r="E53" s="29">
        <v>2000</v>
      </c>
      <c r="F53" s="29">
        <v>2000</v>
      </c>
      <c r="G53" s="23"/>
    </row>
    <row r="54" spans="1:7" ht="24" customHeight="1">
      <c r="A54" s="58"/>
      <c r="B54" s="95">
        <v>75618</v>
      </c>
      <c r="C54" s="72"/>
      <c r="D54" s="73" t="s">
        <v>65</v>
      </c>
      <c r="E54" s="62">
        <f>SUM(E55:E59)</f>
        <v>55990</v>
      </c>
      <c r="F54" s="62">
        <f>SUM(F55:F59)</f>
        <v>55990</v>
      </c>
      <c r="G54" s="47"/>
    </row>
    <row r="55" spans="1:7" ht="19.5" customHeight="1">
      <c r="A55" s="58"/>
      <c r="B55" s="59"/>
      <c r="C55" s="92" t="s">
        <v>66</v>
      </c>
      <c r="D55" s="93" t="s">
        <v>67</v>
      </c>
      <c r="E55" s="37">
        <v>18000</v>
      </c>
      <c r="F55" s="37">
        <v>18000</v>
      </c>
      <c r="G55" s="23"/>
    </row>
    <row r="56" spans="1:7" ht="19.5" customHeight="1">
      <c r="A56" s="58"/>
      <c r="B56" s="59"/>
      <c r="C56" s="92" t="s">
        <v>68</v>
      </c>
      <c r="D56" s="89" t="s">
        <v>69</v>
      </c>
      <c r="E56" s="23">
        <v>30590</v>
      </c>
      <c r="F56" s="23">
        <v>30590</v>
      </c>
      <c r="G56" s="23"/>
    </row>
    <row r="57" spans="1:7" ht="24.75" customHeight="1">
      <c r="A57" s="58"/>
      <c r="B57" s="59"/>
      <c r="C57" s="92" t="s">
        <v>70</v>
      </c>
      <c r="D57" s="96" t="s">
        <v>71</v>
      </c>
      <c r="E57" s="23">
        <v>5900</v>
      </c>
      <c r="F57" s="23">
        <v>5900</v>
      </c>
      <c r="G57" s="23"/>
    </row>
    <row r="58" spans="1:7" ht="19.5" customHeight="1">
      <c r="A58" s="58"/>
      <c r="B58" s="59"/>
      <c r="C58" s="92" t="s">
        <v>29</v>
      </c>
      <c r="D58" s="89" t="s">
        <v>72</v>
      </c>
      <c r="E58" s="23">
        <v>1000</v>
      </c>
      <c r="F58" s="23">
        <v>1000</v>
      </c>
      <c r="G58" s="23"/>
    </row>
    <row r="59" spans="1:7" ht="19.5" customHeight="1">
      <c r="A59" s="58"/>
      <c r="B59" s="59"/>
      <c r="C59" s="97" t="s">
        <v>47</v>
      </c>
      <c r="D59" s="83" t="s">
        <v>48</v>
      </c>
      <c r="E59" s="29">
        <v>500</v>
      </c>
      <c r="F59" s="29">
        <v>500</v>
      </c>
      <c r="G59" s="23"/>
    </row>
    <row r="60" spans="1:7" ht="19.5" customHeight="1">
      <c r="A60" s="98"/>
      <c r="B60" s="85">
        <v>75621</v>
      </c>
      <c r="C60" s="45"/>
      <c r="D60" s="46" t="s">
        <v>73</v>
      </c>
      <c r="E60" s="14">
        <f>SUM(E61:E62)</f>
        <v>1281237</v>
      </c>
      <c r="F60" s="14">
        <f>SUM(F61:F62)</f>
        <v>1281237</v>
      </c>
      <c r="G60" s="47"/>
    </row>
    <row r="61" spans="1:7" ht="19.5" customHeight="1">
      <c r="A61" s="58"/>
      <c r="B61" s="91"/>
      <c r="C61" s="92" t="s">
        <v>74</v>
      </c>
      <c r="D61" s="93" t="s">
        <v>75</v>
      </c>
      <c r="E61" s="37">
        <f>1311597-61760</f>
        <v>1249837</v>
      </c>
      <c r="F61" s="37">
        <f>1311597-61760</f>
        <v>1249837</v>
      </c>
      <c r="G61" s="23"/>
    </row>
    <row r="62" spans="1:7" ht="19.5" customHeight="1">
      <c r="A62" s="58"/>
      <c r="B62" s="90"/>
      <c r="C62" s="67" t="s">
        <v>76</v>
      </c>
      <c r="D62" s="99" t="s">
        <v>77</v>
      </c>
      <c r="E62" s="29">
        <f>30000+1400</f>
        <v>31400</v>
      </c>
      <c r="F62" s="29">
        <f>30000+1400</f>
        <v>31400</v>
      </c>
      <c r="G62" s="23"/>
    </row>
    <row r="63" spans="1:7" ht="24.75" customHeight="1">
      <c r="A63" s="58"/>
      <c r="B63" s="85">
        <v>75647</v>
      </c>
      <c r="C63" s="45"/>
      <c r="D63" s="46" t="s">
        <v>78</v>
      </c>
      <c r="E63" s="14">
        <f>SUM(E64)</f>
        <v>2000</v>
      </c>
      <c r="F63" s="14">
        <f>SUM(F64)</f>
        <v>2000</v>
      </c>
      <c r="G63" s="47"/>
    </row>
    <row r="64" spans="1:7" ht="19.5" customHeight="1">
      <c r="A64" s="81"/>
      <c r="B64" s="90"/>
      <c r="C64" s="26" t="s">
        <v>29</v>
      </c>
      <c r="D64" s="83" t="s">
        <v>72</v>
      </c>
      <c r="E64" s="29">
        <v>2000</v>
      </c>
      <c r="F64" s="29">
        <v>2000</v>
      </c>
      <c r="G64" s="23"/>
    </row>
    <row r="65" spans="1:7" ht="19.5" customHeight="1">
      <c r="A65" s="70">
        <v>758</v>
      </c>
      <c r="B65" s="44"/>
      <c r="C65" s="45"/>
      <c r="D65" s="79" t="s">
        <v>79</v>
      </c>
      <c r="E65" s="62">
        <f>SUM(E66,E68,E70)</f>
        <v>3738088</v>
      </c>
      <c r="F65" s="62">
        <f>SUM(F66,F68,F70)</f>
        <v>3738088</v>
      </c>
      <c r="G65" s="47"/>
    </row>
    <row r="66" spans="1:7" ht="24" customHeight="1">
      <c r="A66" s="20"/>
      <c r="B66" s="44">
        <v>75801</v>
      </c>
      <c r="C66" s="45"/>
      <c r="D66" s="46" t="s">
        <v>80</v>
      </c>
      <c r="E66" s="14">
        <f>SUM(E67)</f>
        <v>2577411</v>
      </c>
      <c r="F66" s="14">
        <f>SUM(F67)</f>
        <v>2577411</v>
      </c>
      <c r="G66" s="23"/>
    </row>
    <row r="67" spans="1:7" ht="19.5" customHeight="1">
      <c r="A67" s="20"/>
      <c r="B67" s="81"/>
      <c r="C67" s="82">
        <v>2920</v>
      </c>
      <c r="D67" s="99" t="s">
        <v>81</v>
      </c>
      <c r="E67" s="23">
        <v>2577411</v>
      </c>
      <c r="F67" s="23">
        <v>2577411</v>
      </c>
      <c r="G67" s="47"/>
    </row>
    <row r="68" spans="1:7" ht="19.5" customHeight="1">
      <c r="A68" s="20"/>
      <c r="B68" s="71">
        <v>75807</v>
      </c>
      <c r="C68" s="72"/>
      <c r="D68" s="73" t="s">
        <v>82</v>
      </c>
      <c r="E68" s="14">
        <f>SUM(E69)</f>
        <v>1157677</v>
      </c>
      <c r="F68" s="14">
        <f>SUM(F69)</f>
        <v>1157677</v>
      </c>
      <c r="G68" s="23"/>
    </row>
    <row r="69" spans="1:7" ht="19.5" customHeight="1">
      <c r="A69" s="20"/>
      <c r="B69" s="100"/>
      <c r="C69" s="101">
        <v>2920</v>
      </c>
      <c r="D69" s="102" t="s">
        <v>81</v>
      </c>
      <c r="E69" s="23">
        <v>1157677</v>
      </c>
      <c r="F69" s="23">
        <v>1157677</v>
      </c>
      <c r="G69" s="47"/>
    </row>
    <row r="70" spans="1:7" ht="19.5" customHeight="1">
      <c r="A70" s="20"/>
      <c r="B70" s="70">
        <v>75814</v>
      </c>
      <c r="C70" s="70"/>
      <c r="D70" s="103" t="s">
        <v>83</v>
      </c>
      <c r="E70" s="14">
        <f>SUM(E71)</f>
        <v>3000</v>
      </c>
      <c r="F70" s="14">
        <f>SUM(F71)</f>
        <v>3000</v>
      </c>
      <c r="G70" s="23"/>
    </row>
    <row r="71" spans="1:7" ht="19.5" customHeight="1">
      <c r="A71" s="20"/>
      <c r="B71" s="81"/>
      <c r="C71" s="67" t="s">
        <v>84</v>
      </c>
      <c r="D71" s="83" t="s">
        <v>85</v>
      </c>
      <c r="E71" s="47">
        <v>3000</v>
      </c>
      <c r="F71" s="47">
        <v>3000</v>
      </c>
      <c r="G71" s="47"/>
    </row>
    <row r="72" spans="1:7" ht="19.5" customHeight="1">
      <c r="A72" s="44">
        <v>801</v>
      </c>
      <c r="B72" s="71"/>
      <c r="C72" s="104"/>
      <c r="D72" s="73" t="s">
        <v>86</v>
      </c>
      <c r="E72" s="14">
        <f>SUM(E73)</f>
        <v>25000</v>
      </c>
      <c r="F72" s="14">
        <f>SUM(F73)</f>
        <v>25000</v>
      </c>
      <c r="G72" s="14"/>
    </row>
    <row r="73" spans="1:7" ht="19.5" customHeight="1">
      <c r="A73" s="84"/>
      <c r="B73" s="71">
        <v>80101</v>
      </c>
      <c r="C73" s="104"/>
      <c r="D73" s="73" t="s">
        <v>87</v>
      </c>
      <c r="E73" s="14">
        <f>SUM(E74)</f>
        <v>25000</v>
      </c>
      <c r="F73" s="14">
        <f>SUM(F74)</f>
        <v>25000</v>
      </c>
      <c r="G73" s="14"/>
    </row>
    <row r="74" spans="1:7" ht="42" customHeight="1">
      <c r="A74" s="20"/>
      <c r="B74" s="81"/>
      <c r="C74" s="67" t="s">
        <v>88</v>
      </c>
      <c r="D74" s="83" t="s">
        <v>89</v>
      </c>
      <c r="E74" s="47">
        <v>25000</v>
      </c>
      <c r="F74" s="47">
        <v>25000</v>
      </c>
      <c r="G74" s="47"/>
    </row>
    <row r="75" spans="1:7" ht="19.5" customHeight="1">
      <c r="A75" s="44">
        <v>852</v>
      </c>
      <c r="B75" s="44"/>
      <c r="C75" s="45"/>
      <c r="D75" s="79" t="s">
        <v>90</v>
      </c>
      <c r="E75" s="14">
        <f>SUM(E76,E78,E80,E83,E85)</f>
        <v>1248200</v>
      </c>
      <c r="F75" s="14">
        <f>SUM(F76,F78,F80,F83,F85)</f>
        <v>1248200</v>
      </c>
      <c r="G75" s="47"/>
    </row>
    <row r="76" spans="1:7" ht="24.75" customHeight="1">
      <c r="A76" s="84"/>
      <c r="B76" s="44">
        <v>85212</v>
      </c>
      <c r="C76" s="45"/>
      <c r="D76" s="73" t="s">
        <v>91</v>
      </c>
      <c r="E76" s="14">
        <f>SUM(E77)</f>
        <v>970000</v>
      </c>
      <c r="F76" s="14">
        <f>SUM(F77)</f>
        <v>970000</v>
      </c>
      <c r="G76" s="47"/>
    </row>
    <row r="77" spans="1:7" ht="27.75" customHeight="1">
      <c r="A77" s="84"/>
      <c r="B77" s="44"/>
      <c r="C77" s="82">
        <v>2010</v>
      </c>
      <c r="D77" s="83" t="s">
        <v>35</v>
      </c>
      <c r="E77" s="23">
        <v>970000</v>
      </c>
      <c r="F77" s="23">
        <v>970000</v>
      </c>
      <c r="G77" s="23"/>
    </row>
    <row r="78" spans="1:7" ht="35.25" customHeight="1">
      <c r="A78" s="84"/>
      <c r="B78" s="44">
        <v>85213</v>
      </c>
      <c r="C78" s="45"/>
      <c r="D78" s="73" t="s">
        <v>92</v>
      </c>
      <c r="E78" s="14">
        <f>SUM(E79)</f>
        <v>4400</v>
      </c>
      <c r="F78" s="14">
        <f>SUM(F79)</f>
        <v>4400</v>
      </c>
      <c r="G78" s="47"/>
    </row>
    <row r="79" spans="1:7" ht="28.5" customHeight="1">
      <c r="A79" s="20"/>
      <c r="B79" s="100"/>
      <c r="C79" s="82">
        <v>2010</v>
      </c>
      <c r="D79" s="83" t="s">
        <v>35</v>
      </c>
      <c r="E79" s="23">
        <v>4400</v>
      </c>
      <c r="F79" s="23">
        <v>4400</v>
      </c>
      <c r="G79" s="23"/>
    </row>
    <row r="80" spans="1:7" ht="25.5" customHeight="1">
      <c r="A80" s="84"/>
      <c r="B80" s="77">
        <v>85214</v>
      </c>
      <c r="C80" s="50"/>
      <c r="D80" s="78" t="s">
        <v>93</v>
      </c>
      <c r="E80" s="52">
        <f>SUM(E81:E82)</f>
        <v>56600</v>
      </c>
      <c r="F80" s="52">
        <f>SUM(F81:F82)</f>
        <v>56600</v>
      </c>
      <c r="G80" s="37"/>
    </row>
    <row r="81" spans="1:7" ht="25.5" customHeight="1">
      <c r="A81" s="20"/>
      <c r="B81" s="53"/>
      <c r="C81" s="53">
        <v>2010</v>
      </c>
      <c r="D81" s="54" t="s">
        <v>35</v>
      </c>
      <c r="E81" s="55">
        <v>49000</v>
      </c>
      <c r="F81" s="55">
        <v>49000</v>
      </c>
      <c r="G81" s="37"/>
    </row>
    <row r="82" spans="1:7" ht="24" customHeight="1">
      <c r="A82" s="20"/>
      <c r="B82" s="56"/>
      <c r="C82" s="56">
        <v>2030</v>
      </c>
      <c r="D82" s="57" t="s">
        <v>94</v>
      </c>
      <c r="E82" s="28">
        <v>7600</v>
      </c>
      <c r="F82" s="28">
        <v>7600</v>
      </c>
      <c r="G82" s="29"/>
    </row>
    <row r="83" spans="1:7" ht="19.5" customHeight="1">
      <c r="A83" s="98"/>
      <c r="B83" s="71">
        <v>85219</v>
      </c>
      <c r="C83" s="72"/>
      <c r="D83" s="103" t="s">
        <v>95</v>
      </c>
      <c r="E83" s="33">
        <f>SUM(E84)</f>
        <v>67000</v>
      </c>
      <c r="F83" s="33">
        <f>SUM(F84)</f>
        <v>67000</v>
      </c>
      <c r="G83" s="23"/>
    </row>
    <row r="84" spans="1:7" ht="24" customHeight="1">
      <c r="A84" s="58"/>
      <c r="B84" s="105"/>
      <c r="C84" s="82">
        <v>2030</v>
      </c>
      <c r="D84" s="83" t="s">
        <v>94</v>
      </c>
      <c r="E84" s="23">
        <v>67000</v>
      </c>
      <c r="F84" s="23">
        <v>67000</v>
      </c>
      <c r="G84" s="47"/>
    </row>
    <row r="85" spans="1:7" ht="19.5" customHeight="1">
      <c r="A85" s="58"/>
      <c r="B85" s="77">
        <v>85295</v>
      </c>
      <c r="C85" s="87"/>
      <c r="D85" s="106" t="s">
        <v>20</v>
      </c>
      <c r="E85" s="14">
        <f>SUM(E86:E87)</f>
        <v>150200</v>
      </c>
      <c r="F85" s="14">
        <f>SUM(F86:F87)</f>
        <v>150200</v>
      </c>
      <c r="G85" s="23"/>
    </row>
    <row r="86" spans="1:7" ht="42" customHeight="1">
      <c r="A86" s="20"/>
      <c r="B86" s="76"/>
      <c r="C86" s="53">
        <v>2023</v>
      </c>
      <c r="D86" s="64" t="s">
        <v>96</v>
      </c>
      <c r="E86" s="107">
        <v>130200</v>
      </c>
      <c r="F86" s="22">
        <v>130200</v>
      </c>
      <c r="G86" s="37"/>
    </row>
    <row r="87" spans="1:7" ht="24" customHeight="1">
      <c r="A87" s="56"/>
      <c r="B87" s="56"/>
      <c r="C87" s="56">
        <v>2030</v>
      </c>
      <c r="D87" s="83" t="s">
        <v>94</v>
      </c>
      <c r="E87" s="107">
        <v>20000</v>
      </c>
      <c r="F87" s="22">
        <v>20000</v>
      </c>
      <c r="G87" s="29"/>
    </row>
    <row r="88" spans="1:7" ht="19.5" customHeight="1">
      <c r="A88" s="84">
        <v>926</v>
      </c>
      <c r="B88" s="71"/>
      <c r="C88" s="104"/>
      <c r="D88" s="103" t="s">
        <v>97</v>
      </c>
      <c r="E88" s="14">
        <f>SUM(E89)</f>
        <v>8000</v>
      </c>
      <c r="F88" s="14">
        <f>SUM(F89)</f>
        <v>8000</v>
      </c>
      <c r="G88" s="23"/>
    </row>
    <row r="89" spans="1:7" ht="19.5" customHeight="1">
      <c r="A89" s="77"/>
      <c r="B89" s="95">
        <v>92605</v>
      </c>
      <c r="C89" s="104"/>
      <c r="D89" s="103" t="s">
        <v>98</v>
      </c>
      <c r="E89" s="14">
        <f>SUM(E90)</f>
        <v>8000</v>
      </c>
      <c r="F89" s="14">
        <f>SUM(F90)</f>
        <v>8000</v>
      </c>
      <c r="G89" s="47"/>
    </row>
    <row r="90" spans="1:7" ht="50.25" customHeight="1">
      <c r="A90" s="81"/>
      <c r="B90" s="90"/>
      <c r="C90" s="67" t="s">
        <v>21</v>
      </c>
      <c r="D90" s="83" t="s">
        <v>22</v>
      </c>
      <c r="E90" s="29">
        <v>8000</v>
      </c>
      <c r="F90" s="29">
        <v>8000</v>
      </c>
      <c r="G90" s="47"/>
    </row>
    <row r="91" spans="1:7" s="108" customFormat="1" ht="19.5" customHeight="1">
      <c r="A91" s="374" t="s">
        <v>99</v>
      </c>
      <c r="B91" s="374"/>
      <c r="C91" s="374"/>
      <c r="D91" s="374"/>
      <c r="E91" s="14">
        <f>SUM(E8,E15,E21,E28,E31,E34,E65,E72,E75,E94,E88)</f>
        <v>18966494</v>
      </c>
      <c r="F91" s="14">
        <f>SUM(F8,F15,F21,F28,F31,F34,F65,F72,F75,F88)</f>
        <v>7678244</v>
      </c>
      <c r="G91" s="14">
        <f>SUM(G8,G15,G21,G28,G31,G34,G65,G72,G75,G88)</f>
        <v>11288250</v>
      </c>
    </row>
    <row r="92" spans="1:5" ht="12.75">
      <c r="A92" s="109"/>
      <c r="B92" s="110"/>
      <c r="C92" s="110"/>
      <c r="D92" s="110"/>
      <c r="E92" s="110"/>
    </row>
    <row r="93" spans="1:5" ht="12.75">
      <c r="A93" s="111"/>
      <c r="B93" s="110"/>
      <c r="C93" s="110"/>
      <c r="D93" s="112"/>
      <c r="E93" s="110"/>
    </row>
    <row r="94" spans="1:5" ht="12.75">
      <c r="A94" s="109"/>
      <c r="B94" s="113"/>
      <c r="C94" s="110"/>
      <c r="D94" s="112"/>
      <c r="E94" s="110"/>
    </row>
    <row r="95" spans="2:5" ht="12.75">
      <c r="B95" s="114"/>
      <c r="C95" s="114"/>
      <c r="D95" s="114"/>
      <c r="E95" s="114"/>
    </row>
    <row r="96" spans="2:5" ht="12.75">
      <c r="B96" s="114"/>
      <c r="C96" s="114"/>
      <c r="D96" s="114"/>
      <c r="E96" s="114"/>
    </row>
    <row r="97" spans="2:5" ht="12.75">
      <c r="B97" s="114"/>
      <c r="C97" s="114"/>
      <c r="D97" s="114"/>
      <c r="E97" s="114"/>
    </row>
    <row r="98" spans="2:5" ht="12.75">
      <c r="B98" s="114"/>
      <c r="C98" s="114"/>
      <c r="D98" s="114"/>
      <c r="E98" s="114"/>
    </row>
    <row r="99" spans="2:5" ht="12.75">
      <c r="B99" s="114"/>
      <c r="C99" s="114"/>
      <c r="D99" s="114"/>
      <c r="E99" s="114"/>
    </row>
    <row r="100" spans="2:5" ht="12.75">
      <c r="B100" s="114"/>
      <c r="C100" s="114"/>
      <c r="D100" s="114"/>
      <c r="E100" s="114"/>
    </row>
    <row r="101" spans="2:5" ht="12.75">
      <c r="B101" s="114"/>
      <c r="C101" s="114"/>
      <c r="D101" s="114"/>
      <c r="E101" s="114"/>
    </row>
    <row r="102" spans="2:5" ht="12.75">
      <c r="B102" s="114"/>
      <c r="C102" s="114"/>
      <c r="D102" s="114"/>
      <c r="E102" s="114"/>
    </row>
    <row r="103" spans="2:5" ht="12.75">
      <c r="B103" s="114"/>
      <c r="C103" s="114"/>
      <c r="D103" s="114"/>
      <c r="E103" s="114"/>
    </row>
    <row r="104" spans="2:5" ht="12.75">
      <c r="B104" s="114"/>
      <c r="C104" s="114"/>
      <c r="D104" s="114"/>
      <c r="E104" s="114"/>
    </row>
    <row r="105" spans="2:5" ht="12.75">
      <c r="B105" s="114"/>
      <c r="C105" s="114"/>
      <c r="D105" s="114"/>
      <c r="E105" s="114"/>
    </row>
    <row r="106" spans="2:5" ht="12.75">
      <c r="B106" s="114"/>
      <c r="C106" s="114"/>
      <c r="D106" s="114"/>
      <c r="E106" s="114"/>
    </row>
    <row r="107" spans="2:5" ht="12.75">
      <c r="B107" s="114"/>
      <c r="C107" s="114"/>
      <c r="D107" s="114"/>
      <c r="E107" s="114"/>
    </row>
    <row r="108" spans="2:5" ht="12.75">
      <c r="B108" s="114"/>
      <c r="C108" s="114"/>
      <c r="D108" s="114"/>
      <c r="E108" s="114"/>
    </row>
    <row r="109" spans="2:5" ht="12.75">
      <c r="B109" s="114"/>
      <c r="C109" s="114"/>
      <c r="D109" s="114"/>
      <c r="E109" s="114"/>
    </row>
    <row r="110" spans="2:5" ht="12.75">
      <c r="B110" s="114"/>
      <c r="C110" s="114"/>
      <c r="D110" s="114"/>
      <c r="E110" s="114"/>
    </row>
    <row r="111" spans="2:5" ht="12.75">
      <c r="B111" s="114"/>
      <c r="C111" s="114"/>
      <c r="D111" s="114"/>
      <c r="E111" s="114"/>
    </row>
    <row r="112" spans="2:5" ht="12.75">
      <c r="B112" s="114"/>
      <c r="C112" s="114"/>
      <c r="D112" s="114"/>
      <c r="E112" s="114"/>
    </row>
    <row r="113" spans="2:5" ht="12.75">
      <c r="B113" s="114"/>
      <c r="C113" s="114"/>
      <c r="D113" s="114"/>
      <c r="E113" s="114"/>
    </row>
    <row r="114" spans="2:5" ht="12.75">
      <c r="B114" s="114"/>
      <c r="C114" s="114"/>
      <c r="D114" s="114"/>
      <c r="E114" s="114"/>
    </row>
    <row r="115" spans="2:5" ht="12.75">
      <c r="B115" s="114"/>
      <c r="C115" s="114"/>
      <c r="D115" s="114"/>
      <c r="E115" s="114"/>
    </row>
    <row r="116" spans="2:5" ht="12.75">
      <c r="B116" s="114"/>
      <c r="C116" s="114"/>
      <c r="D116" s="114"/>
      <c r="E116" s="114"/>
    </row>
    <row r="117" spans="2:5" ht="12.75">
      <c r="B117" s="114"/>
      <c r="C117" s="114"/>
      <c r="D117" s="114"/>
      <c r="E117" s="114"/>
    </row>
    <row r="118" spans="2:5" ht="12.75">
      <c r="B118" s="114"/>
      <c r="C118" s="114"/>
      <c r="D118" s="114"/>
      <c r="E118" s="114"/>
    </row>
    <row r="119" spans="2:5" ht="12.75">
      <c r="B119" s="114"/>
      <c r="C119" s="114"/>
      <c r="D119" s="114"/>
      <c r="E119" s="114"/>
    </row>
    <row r="120" spans="2:5" ht="12.75">
      <c r="B120" s="114"/>
      <c r="C120" s="114"/>
      <c r="D120" s="114"/>
      <c r="E120" s="114"/>
    </row>
    <row r="121" spans="2:5" ht="12.75">
      <c r="B121" s="114"/>
      <c r="C121" s="114"/>
      <c r="D121" s="114"/>
      <c r="E121" s="114"/>
    </row>
    <row r="122" spans="2:5" ht="12.75">
      <c r="B122" s="114"/>
      <c r="C122" s="114"/>
      <c r="D122" s="114"/>
      <c r="E122" s="114"/>
    </row>
    <row r="123" spans="2:5" ht="12.75">
      <c r="B123" s="114"/>
      <c r="C123" s="114"/>
      <c r="D123" s="114"/>
      <c r="E123" s="114"/>
    </row>
    <row r="124" spans="2:5" ht="12.75">
      <c r="B124" s="114"/>
      <c r="C124" s="114"/>
      <c r="D124" s="114"/>
      <c r="E124" s="114"/>
    </row>
    <row r="125" spans="2:5" ht="12.75">
      <c r="B125" s="114"/>
      <c r="C125" s="114"/>
      <c r="D125" s="114"/>
      <c r="E125" s="114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88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6" sqref="F16"/>
    </sheetView>
  </sheetViews>
  <sheetFormatPr defaultColWidth="9.00390625" defaultRowHeight="12.75"/>
  <cols>
    <col min="1" max="1" width="4.00390625" style="114" customWidth="1"/>
    <col min="2" max="2" width="8.125" style="114" customWidth="1"/>
    <col min="3" max="3" width="9.875" style="114" customWidth="1"/>
    <col min="4" max="4" width="5.75390625" style="114" customWidth="1"/>
    <col min="5" max="5" width="41.625" style="114" customWidth="1"/>
    <col min="6" max="6" width="22.375" style="114" customWidth="1"/>
    <col min="7" max="16384" width="9.125" style="114" customWidth="1"/>
  </cols>
  <sheetData>
    <row r="1" spans="1:6" ht="19.5" customHeight="1">
      <c r="A1" s="386" t="s">
        <v>371</v>
      </c>
      <c r="B1" s="386"/>
      <c r="C1" s="386"/>
      <c r="D1" s="386"/>
      <c r="E1" s="386"/>
      <c r="F1" s="386"/>
    </row>
    <row r="2" spans="5:6" ht="19.5" customHeight="1">
      <c r="E2" s="299"/>
      <c r="F2" s="299"/>
    </row>
    <row r="3" ht="19.5" customHeight="1">
      <c r="F3" s="319" t="s">
        <v>195</v>
      </c>
    </row>
    <row r="4" spans="1:6" ht="44.25" customHeight="1">
      <c r="A4" s="191" t="s">
        <v>196</v>
      </c>
      <c r="B4" s="191" t="s">
        <v>2</v>
      </c>
      <c r="C4" s="191" t="s">
        <v>101</v>
      </c>
      <c r="D4" s="191" t="s">
        <v>198</v>
      </c>
      <c r="E4" s="191" t="s">
        <v>372</v>
      </c>
      <c r="F4" s="191" t="s">
        <v>373</v>
      </c>
    </row>
    <row r="5" spans="1:6" ht="7.5" customHeight="1">
      <c r="A5" s="193">
        <v>1</v>
      </c>
      <c r="B5" s="193">
        <v>2</v>
      </c>
      <c r="C5" s="193">
        <v>3</v>
      </c>
      <c r="D5" s="193">
        <v>4</v>
      </c>
      <c r="E5" s="193">
        <v>5</v>
      </c>
      <c r="F5" s="193">
        <v>6</v>
      </c>
    </row>
    <row r="6" spans="1:6" ht="30" customHeight="1">
      <c r="A6" s="297" t="s">
        <v>211</v>
      </c>
      <c r="B6" s="297">
        <v>801</v>
      </c>
      <c r="C6" s="297">
        <v>80104</v>
      </c>
      <c r="D6" s="297">
        <v>2540</v>
      </c>
      <c r="E6" s="297" t="s">
        <v>374</v>
      </c>
      <c r="F6" s="320">
        <v>84000</v>
      </c>
    </row>
    <row r="7" spans="1:6" ht="30" customHeight="1">
      <c r="A7" s="321" t="s">
        <v>230</v>
      </c>
      <c r="B7" s="321">
        <v>921</v>
      </c>
      <c r="C7" s="321">
        <v>92116</v>
      </c>
      <c r="D7" s="321">
        <v>2480</v>
      </c>
      <c r="E7" s="321" t="s">
        <v>375</v>
      </c>
      <c r="F7" s="320">
        <v>120000</v>
      </c>
    </row>
    <row r="8" spans="1:6" ht="30" customHeight="1">
      <c r="A8" s="322"/>
      <c r="B8" s="323"/>
      <c r="C8" s="323"/>
      <c r="D8" s="323"/>
      <c r="E8" s="324" t="s">
        <v>8</v>
      </c>
      <c r="F8" s="325">
        <f>SUM(F6:F7)</f>
        <v>204000</v>
      </c>
    </row>
    <row r="10" ht="12.75">
      <c r="A10" s="318"/>
    </row>
    <row r="11" ht="12.75">
      <c r="A11" s="188"/>
    </row>
    <row r="13" ht="12.75">
      <c r="A13" s="188"/>
    </row>
  </sheetData>
  <mergeCells count="1">
    <mergeCell ref="A1:F1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20" sqref="C20"/>
    </sheetView>
  </sheetViews>
  <sheetFormatPr defaultColWidth="9.00390625" defaultRowHeight="12.75"/>
  <cols>
    <col min="1" max="1" width="5.25390625" style="114" customWidth="1"/>
    <col min="2" max="2" width="63.125" style="114" customWidth="1"/>
    <col min="3" max="3" width="17.75390625" style="114" customWidth="1"/>
    <col min="4" max="16384" width="9.125" style="114" customWidth="1"/>
  </cols>
  <sheetData>
    <row r="1" spans="1:10" ht="19.5" customHeight="1">
      <c r="A1" s="380" t="s">
        <v>376</v>
      </c>
      <c r="B1" s="380"/>
      <c r="C1" s="380"/>
      <c r="D1" s="299"/>
      <c r="E1" s="299"/>
      <c r="F1" s="299"/>
      <c r="G1" s="299"/>
      <c r="H1" s="299"/>
      <c r="I1" s="299"/>
      <c r="J1" s="299"/>
    </row>
    <row r="2" spans="1:7" ht="19.5" customHeight="1">
      <c r="A2" s="380" t="s">
        <v>377</v>
      </c>
      <c r="B2" s="380"/>
      <c r="C2" s="380"/>
      <c r="D2" s="299"/>
      <c r="E2" s="299"/>
      <c r="F2" s="299"/>
      <c r="G2" s="299"/>
    </row>
    <row r="4" ht="12.75">
      <c r="C4" s="190" t="s">
        <v>195</v>
      </c>
    </row>
    <row r="5" spans="1:10" ht="29.25" customHeight="1">
      <c r="A5" s="191" t="s">
        <v>196</v>
      </c>
      <c r="B5" s="191" t="s">
        <v>353</v>
      </c>
      <c r="C5" s="191" t="s">
        <v>378</v>
      </c>
      <c r="D5" s="326"/>
      <c r="E5" s="326"/>
      <c r="F5" s="326"/>
      <c r="G5" s="326"/>
      <c r="H5" s="326"/>
      <c r="I5" s="327"/>
      <c r="J5" s="327"/>
    </row>
    <row r="6" spans="1:10" ht="19.5" customHeight="1">
      <c r="A6" s="249" t="s">
        <v>362</v>
      </c>
      <c r="B6" s="200" t="s">
        <v>379</v>
      </c>
      <c r="C6" s="328">
        <v>40000</v>
      </c>
      <c r="D6" s="326"/>
      <c r="E6" s="326"/>
      <c r="F6" s="326"/>
      <c r="G6" s="326"/>
      <c r="H6" s="326"/>
      <c r="I6" s="327"/>
      <c r="J6" s="327"/>
    </row>
    <row r="7" spans="1:10" ht="19.5" customHeight="1">
      <c r="A7" s="249" t="s">
        <v>364</v>
      </c>
      <c r="B7" s="200" t="s">
        <v>380</v>
      </c>
      <c r="C7" s="328">
        <v>12000</v>
      </c>
      <c r="D7" s="326"/>
      <c r="E7" s="326"/>
      <c r="F7" s="326"/>
      <c r="G7" s="326"/>
      <c r="H7" s="326"/>
      <c r="I7" s="327"/>
      <c r="J7" s="327"/>
    </row>
    <row r="8" spans="1:10" ht="19.5" customHeight="1">
      <c r="A8" s="329" t="s">
        <v>211</v>
      </c>
      <c r="B8" s="330" t="s">
        <v>381</v>
      </c>
      <c r="C8" s="331">
        <v>12000</v>
      </c>
      <c r="D8" s="326"/>
      <c r="E8" s="326"/>
      <c r="F8" s="326"/>
      <c r="G8" s="326"/>
      <c r="H8" s="326"/>
      <c r="I8" s="327"/>
      <c r="J8" s="327"/>
    </row>
    <row r="9" spans="1:10" ht="19.5" customHeight="1">
      <c r="A9" s="332" t="s">
        <v>230</v>
      </c>
      <c r="B9" s="333"/>
      <c r="C9" s="332"/>
      <c r="D9" s="326"/>
      <c r="E9" s="326"/>
      <c r="F9" s="326"/>
      <c r="G9" s="326"/>
      <c r="H9" s="326"/>
      <c r="I9" s="327"/>
      <c r="J9" s="327"/>
    </row>
    <row r="10" spans="1:10" ht="19.5" customHeight="1">
      <c r="A10" s="334" t="s">
        <v>232</v>
      </c>
      <c r="B10" s="335"/>
      <c r="C10" s="334"/>
      <c r="D10" s="326"/>
      <c r="E10" s="326"/>
      <c r="F10" s="326"/>
      <c r="G10" s="326"/>
      <c r="H10" s="326"/>
      <c r="I10" s="327"/>
      <c r="J10" s="327"/>
    </row>
    <row r="11" spans="1:10" ht="19.5" customHeight="1">
      <c r="A11" s="249" t="s">
        <v>382</v>
      </c>
      <c r="B11" s="200" t="s">
        <v>303</v>
      </c>
      <c r="C11" s="328">
        <v>50000</v>
      </c>
      <c r="D11" s="326"/>
      <c r="E11" s="326"/>
      <c r="F11" s="326"/>
      <c r="G11" s="326"/>
      <c r="H11" s="326"/>
      <c r="I11" s="327"/>
      <c r="J11" s="327"/>
    </row>
    <row r="12" spans="1:10" ht="19.5" customHeight="1">
      <c r="A12" s="321" t="s">
        <v>211</v>
      </c>
      <c r="B12" s="336" t="s">
        <v>106</v>
      </c>
      <c r="C12" s="337">
        <v>50000</v>
      </c>
      <c r="D12" s="326"/>
      <c r="E12" s="326"/>
      <c r="F12" s="326"/>
      <c r="G12" s="326"/>
      <c r="H12" s="326"/>
      <c r="I12" s="327"/>
      <c r="J12" s="327"/>
    </row>
    <row r="13" spans="1:10" ht="15" customHeight="1">
      <c r="A13" s="332"/>
      <c r="B13" s="333" t="s">
        <v>7</v>
      </c>
      <c r="C13" s="332"/>
      <c r="D13" s="326"/>
      <c r="E13" s="326"/>
      <c r="F13" s="326"/>
      <c r="G13" s="326"/>
      <c r="H13" s="326"/>
      <c r="I13" s="327"/>
      <c r="J13" s="327"/>
    </row>
    <row r="14" spans="1:10" ht="15" customHeight="1">
      <c r="A14" s="332"/>
      <c r="B14" s="333" t="s">
        <v>127</v>
      </c>
      <c r="C14" s="338">
        <v>10000</v>
      </c>
      <c r="D14" s="326"/>
      <c r="E14" s="326"/>
      <c r="F14" s="326"/>
      <c r="G14" s="326"/>
      <c r="H14" s="326"/>
      <c r="I14" s="327"/>
      <c r="J14" s="327"/>
    </row>
    <row r="15" spans="1:10" ht="15" customHeight="1">
      <c r="A15" s="332"/>
      <c r="B15" s="333" t="s">
        <v>128</v>
      </c>
      <c r="C15" s="338">
        <v>40000</v>
      </c>
      <c r="D15" s="326"/>
      <c r="E15" s="326"/>
      <c r="F15" s="326"/>
      <c r="G15" s="326"/>
      <c r="H15" s="326"/>
      <c r="I15" s="327"/>
      <c r="J15" s="327"/>
    </row>
    <row r="16" spans="1:10" ht="19.5" customHeight="1">
      <c r="A16" s="332" t="s">
        <v>230</v>
      </c>
      <c r="B16" s="333" t="s">
        <v>107</v>
      </c>
      <c r="C16" s="332"/>
      <c r="D16" s="326"/>
      <c r="E16" s="326"/>
      <c r="F16" s="326"/>
      <c r="G16" s="326"/>
      <c r="H16" s="326"/>
      <c r="I16" s="327"/>
      <c r="J16" s="327"/>
    </row>
    <row r="17" spans="1:10" ht="15" hidden="1">
      <c r="A17" s="332"/>
      <c r="B17" s="339"/>
      <c r="C17" s="332"/>
      <c r="D17" s="326"/>
      <c r="E17" s="326"/>
      <c r="F17" s="326"/>
      <c r="G17" s="326"/>
      <c r="H17" s="326"/>
      <c r="I17" s="327"/>
      <c r="J17" s="327"/>
    </row>
    <row r="18" spans="1:10" ht="15" customHeight="1">
      <c r="A18" s="334"/>
      <c r="B18" s="340"/>
      <c r="C18" s="334"/>
      <c r="D18" s="326"/>
      <c r="E18" s="326"/>
      <c r="F18" s="326"/>
      <c r="G18" s="326"/>
      <c r="H18" s="326"/>
      <c r="I18" s="327"/>
      <c r="J18" s="327"/>
    </row>
    <row r="19" spans="1:10" ht="19.5" customHeight="1">
      <c r="A19" s="249" t="s">
        <v>383</v>
      </c>
      <c r="B19" s="200" t="s">
        <v>384</v>
      </c>
      <c r="C19" s="328">
        <v>2000</v>
      </c>
      <c r="D19" s="326"/>
      <c r="E19" s="326"/>
      <c r="F19" s="326"/>
      <c r="G19" s="326"/>
      <c r="H19" s="326"/>
      <c r="I19" s="327"/>
      <c r="J19" s="327"/>
    </row>
    <row r="20" spans="1:10" ht="15">
      <c r="A20" s="326"/>
      <c r="B20" s="326"/>
      <c r="C20" s="326"/>
      <c r="D20" s="326"/>
      <c r="E20" s="326"/>
      <c r="F20" s="326"/>
      <c r="G20" s="326"/>
      <c r="H20" s="326"/>
      <c r="I20" s="327"/>
      <c r="J20" s="327"/>
    </row>
    <row r="21" spans="1:10" ht="15">
      <c r="A21" s="326"/>
      <c r="B21" s="326"/>
      <c r="C21" s="326"/>
      <c r="D21" s="326"/>
      <c r="E21" s="326"/>
      <c r="F21" s="326"/>
      <c r="G21" s="326"/>
      <c r="H21" s="326"/>
      <c r="I21" s="327"/>
      <c r="J21" s="327"/>
    </row>
    <row r="22" spans="1:10" ht="15">
      <c r="A22" s="326"/>
      <c r="B22" s="326"/>
      <c r="C22" s="326"/>
      <c r="D22" s="326"/>
      <c r="E22" s="326"/>
      <c r="F22" s="326"/>
      <c r="G22" s="326"/>
      <c r="H22" s="326"/>
      <c r="I22" s="327"/>
      <c r="J22" s="327"/>
    </row>
    <row r="23" spans="1:10" ht="15">
      <c r="A23" s="326"/>
      <c r="B23" s="326"/>
      <c r="C23" s="326"/>
      <c r="D23" s="326"/>
      <c r="E23" s="326"/>
      <c r="F23" s="326"/>
      <c r="G23" s="326"/>
      <c r="H23" s="326"/>
      <c r="I23" s="327"/>
      <c r="J23" s="327"/>
    </row>
    <row r="24" spans="1:10" ht="15">
      <c r="A24" s="326"/>
      <c r="B24" s="326"/>
      <c r="C24" s="326"/>
      <c r="D24" s="326"/>
      <c r="E24" s="326"/>
      <c r="F24" s="326"/>
      <c r="G24" s="326"/>
      <c r="H24" s="326"/>
      <c r="I24" s="327"/>
      <c r="J24" s="327"/>
    </row>
    <row r="25" spans="1:10" ht="15">
      <c r="A25" s="326"/>
      <c r="B25" s="326"/>
      <c r="C25" s="326"/>
      <c r="D25" s="326"/>
      <c r="E25" s="326"/>
      <c r="F25" s="326"/>
      <c r="G25" s="326"/>
      <c r="H25" s="326"/>
      <c r="I25" s="327"/>
      <c r="J25" s="327"/>
    </row>
    <row r="26" spans="1:10" ht="15">
      <c r="A26" s="327"/>
      <c r="B26" s="327"/>
      <c r="C26" s="327"/>
      <c r="D26" s="327"/>
      <c r="E26" s="327"/>
      <c r="F26" s="327"/>
      <c r="G26" s="327"/>
      <c r="H26" s="327"/>
      <c r="I26" s="327"/>
      <c r="J26" s="327"/>
    </row>
    <row r="27" spans="1:10" ht="15">
      <c r="A27" s="327"/>
      <c r="B27" s="327"/>
      <c r="C27" s="327"/>
      <c r="D27" s="327"/>
      <c r="E27" s="327"/>
      <c r="F27" s="327"/>
      <c r="G27" s="327"/>
      <c r="H27" s="327"/>
      <c r="I27" s="327"/>
      <c r="J27" s="327"/>
    </row>
    <row r="28" spans="1:10" ht="15">
      <c r="A28" s="327"/>
      <c r="B28" s="327"/>
      <c r="C28" s="327"/>
      <c r="D28" s="327"/>
      <c r="E28" s="327"/>
      <c r="F28" s="327"/>
      <c r="G28" s="327"/>
      <c r="H28" s="327"/>
      <c r="I28" s="327"/>
      <c r="J28" s="327"/>
    </row>
    <row r="29" spans="1:10" ht="15">
      <c r="A29" s="327"/>
      <c r="B29" s="327"/>
      <c r="C29" s="327"/>
      <c r="D29" s="327"/>
      <c r="E29" s="327"/>
      <c r="F29" s="327"/>
      <c r="G29" s="327"/>
      <c r="H29" s="327"/>
      <c r="I29" s="327"/>
      <c r="J29" s="327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D33" sqref="D33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customWidth="1"/>
  </cols>
  <sheetData>
    <row r="1" spans="1:10" ht="18">
      <c r="A1" s="380" t="s">
        <v>385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" hidden="1">
      <c r="A2" s="299"/>
      <c r="B2" s="299"/>
      <c r="C2" s="299"/>
      <c r="D2" s="299"/>
      <c r="E2" s="299"/>
      <c r="F2" s="299"/>
      <c r="G2" s="299"/>
      <c r="H2" s="299"/>
      <c r="I2" s="299"/>
      <c r="J2" s="299"/>
    </row>
    <row r="3" ht="0.75" customHeight="1"/>
    <row r="4" spans="1:10" ht="12.75">
      <c r="A4" s="381" t="s">
        <v>196</v>
      </c>
      <c r="B4" s="381" t="s">
        <v>353</v>
      </c>
      <c r="C4" s="381" t="s">
        <v>386</v>
      </c>
      <c r="D4" s="401"/>
      <c r="E4" s="401"/>
      <c r="F4" s="401"/>
      <c r="G4" s="401"/>
      <c r="H4" s="401"/>
      <c r="I4" s="401"/>
      <c r="J4" s="401"/>
    </row>
    <row r="5" spans="1:10" ht="54" customHeight="1">
      <c r="A5" s="381"/>
      <c r="B5" s="381"/>
      <c r="C5" s="381"/>
      <c r="D5" s="341">
        <v>2009</v>
      </c>
      <c r="E5" s="119">
        <v>2010</v>
      </c>
      <c r="F5" s="119">
        <v>2011</v>
      </c>
      <c r="G5" s="119">
        <v>2012</v>
      </c>
      <c r="H5" s="119">
        <v>2013</v>
      </c>
      <c r="I5" s="119">
        <v>2014</v>
      </c>
      <c r="J5" s="119">
        <v>2015</v>
      </c>
    </row>
    <row r="6" spans="1:10" ht="12.75">
      <c r="A6" s="342">
        <v>1</v>
      </c>
      <c r="B6" s="342">
        <v>2</v>
      </c>
      <c r="C6" s="342">
        <v>3</v>
      </c>
      <c r="D6" s="342">
        <v>4</v>
      </c>
      <c r="E6" s="342">
        <v>5</v>
      </c>
      <c r="F6" s="342">
        <v>6</v>
      </c>
      <c r="G6" s="342">
        <v>7</v>
      </c>
      <c r="H6" s="342">
        <v>8</v>
      </c>
      <c r="I6" s="342">
        <v>9</v>
      </c>
      <c r="J6" s="342">
        <v>10</v>
      </c>
    </row>
    <row r="7" spans="1:10" ht="21" customHeight="1">
      <c r="A7" s="119" t="s">
        <v>211</v>
      </c>
      <c r="B7" s="343" t="s">
        <v>387</v>
      </c>
      <c r="C7" s="344">
        <f>SUM(C8,C12,C17)</f>
        <v>122160</v>
      </c>
      <c r="D7" s="344">
        <f>C7+D12-D21</f>
        <v>1350576</v>
      </c>
      <c r="E7" s="344">
        <f aca="true" t="shared" si="0" ref="E7:J7">D7-E21</f>
        <v>1285870</v>
      </c>
      <c r="F7" s="344">
        <f t="shared" si="0"/>
        <v>1146658</v>
      </c>
      <c r="G7" s="344">
        <f t="shared" si="0"/>
        <v>1007446</v>
      </c>
      <c r="H7" s="344">
        <f t="shared" si="0"/>
        <v>881134</v>
      </c>
      <c r="I7" s="344">
        <f t="shared" si="0"/>
        <v>759122</v>
      </c>
      <c r="J7" s="344">
        <f t="shared" si="0"/>
        <v>637110</v>
      </c>
    </row>
    <row r="8" spans="1:10" ht="21" customHeight="1">
      <c r="A8" s="345" t="s">
        <v>273</v>
      </c>
      <c r="B8" s="346" t="s">
        <v>388</v>
      </c>
      <c r="C8" s="347">
        <f>SUM(C9:C10)</f>
        <v>122160</v>
      </c>
      <c r="D8" s="347"/>
      <c r="E8" s="347"/>
      <c r="F8" s="347"/>
      <c r="G8" s="347"/>
      <c r="H8" s="347"/>
      <c r="I8" s="347"/>
      <c r="J8" s="347"/>
    </row>
    <row r="9" spans="1:10" ht="15" customHeight="1">
      <c r="A9" s="348" t="s">
        <v>389</v>
      </c>
      <c r="B9" s="349" t="s">
        <v>390</v>
      </c>
      <c r="C9" s="350">
        <v>73100</v>
      </c>
      <c r="D9" s="350"/>
      <c r="E9" s="350"/>
      <c r="F9" s="350"/>
      <c r="G9" s="350"/>
      <c r="H9" s="350"/>
      <c r="I9" s="350"/>
      <c r="J9" s="350"/>
    </row>
    <row r="10" spans="1:10" ht="15" customHeight="1">
      <c r="A10" s="348" t="s">
        <v>391</v>
      </c>
      <c r="B10" s="349" t="s">
        <v>392</v>
      </c>
      <c r="C10" s="350">
        <v>49060</v>
      </c>
      <c r="D10" s="350"/>
      <c r="E10" s="350"/>
      <c r="F10" s="350"/>
      <c r="G10" s="350"/>
      <c r="H10" s="350"/>
      <c r="I10" s="350"/>
      <c r="J10" s="350"/>
    </row>
    <row r="11" spans="1:10" ht="15" customHeight="1">
      <c r="A11" s="348" t="s">
        <v>393</v>
      </c>
      <c r="B11" s="349" t="s">
        <v>394</v>
      </c>
      <c r="C11" s="350"/>
      <c r="D11" s="350"/>
      <c r="E11" s="350"/>
      <c r="F11" s="350"/>
      <c r="G11" s="350"/>
      <c r="H11" s="350"/>
      <c r="I11" s="350"/>
      <c r="J11" s="350"/>
    </row>
    <row r="12" spans="1:10" ht="21" customHeight="1">
      <c r="A12" s="345" t="s">
        <v>286</v>
      </c>
      <c r="B12" s="346" t="s">
        <v>395</v>
      </c>
      <c r="C12" s="347"/>
      <c r="D12" s="347">
        <v>1290176</v>
      </c>
      <c r="E12" s="347"/>
      <c r="F12" s="347"/>
      <c r="G12" s="347"/>
      <c r="H12" s="347"/>
      <c r="I12" s="347"/>
      <c r="J12" s="347"/>
    </row>
    <row r="13" spans="1:10" ht="15" customHeight="1">
      <c r="A13" s="348" t="s">
        <v>389</v>
      </c>
      <c r="B13" s="349" t="s">
        <v>396</v>
      </c>
      <c r="C13" s="350"/>
      <c r="D13" s="350">
        <v>1290176</v>
      </c>
      <c r="E13" s="350"/>
      <c r="F13" s="350"/>
      <c r="G13" s="350"/>
      <c r="H13" s="350"/>
      <c r="I13" s="350"/>
      <c r="J13" s="350"/>
    </row>
    <row r="14" spans="1:10" ht="15" customHeight="1">
      <c r="A14" s="348" t="s">
        <v>391</v>
      </c>
      <c r="B14" s="349" t="s">
        <v>397</v>
      </c>
      <c r="C14" s="350"/>
      <c r="D14" s="350"/>
      <c r="E14" s="350"/>
      <c r="F14" s="350"/>
      <c r="G14" s="350"/>
      <c r="H14" s="350"/>
      <c r="I14" s="350"/>
      <c r="J14" s="350"/>
    </row>
    <row r="15" spans="1:10" ht="15" customHeight="1">
      <c r="A15" s="348"/>
      <c r="B15" s="351" t="s">
        <v>398</v>
      </c>
      <c r="C15" s="350"/>
      <c r="D15" s="350"/>
      <c r="E15" s="350"/>
      <c r="F15" s="350"/>
      <c r="G15" s="350"/>
      <c r="H15" s="350"/>
      <c r="I15" s="350"/>
      <c r="J15" s="350"/>
    </row>
    <row r="16" spans="1:10" ht="15" customHeight="1">
      <c r="A16" s="348" t="s">
        <v>393</v>
      </c>
      <c r="B16" s="349" t="s">
        <v>268</v>
      </c>
      <c r="C16" s="350"/>
      <c r="D16" s="350"/>
      <c r="E16" s="350"/>
      <c r="F16" s="350"/>
      <c r="G16" s="350"/>
      <c r="H16" s="350"/>
      <c r="I16" s="350"/>
      <c r="J16" s="350"/>
    </row>
    <row r="17" spans="1:10" ht="41.25" customHeight="1">
      <c r="A17" s="345" t="s">
        <v>289</v>
      </c>
      <c r="B17" s="346" t="s">
        <v>399</v>
      </c>
      <c r="C17" s="352"/>
      <c r="D17" s="352"/>
      <c r="E17" s="352"/>
      <c r="F17" s="352"/>
      <c r="G17" s="352"/>
      <c r="H17" s="352"/>
      <c r="I17" s="352"/>
      <c r="J17" s="352"/>
    </row>
    <row r="18" spans="1:10" ht="15" customHeight="1">
      <c r="A18" s="348" t="s">
        <v>389</v>
      </c>
      <c r="B18" s="351" t="s">
        <v>400</v>
      </c>
      <c r="C18" s="353"/>
      <c r="D18" s="353"/>
      <c r="E18" s="353"/>
      <c r="F18" s="353"/>
      <c r="G18" s="353"/>
      <c r="H18" s="353"/>
      <c r="I18" s="353"/>
      <c r="J18" s="353"/>
    </row>
    <row r="19" spans="1:10" ht="15" customHeight="1">
      <c r="A19" s="348" t="s">
        <v>391</v>
      </c>
      <c r="B19" s="351" t="s">
        <v>401</v>
      </c>
      <c r="C19" s="353"/>
      <c r="D19" s="353"/>
      <c r="E19" s="353"/>
      <c r="F19" s="353"/>
      <c r="G19" s="353"/>
      <c r="H19" s="353"/>
      <c r="I19" s="353"/>
      <c r="J19" s="353"/>
    </row>
    <row r="20" spans="1:10" ht="21" customHeight="1">
      <c r="A20" s="119">
        <v>2</v>
      </c>
      <c r="B20" s="343" t="s">
        <v>402</v>
      </c>
      <c r="C20" s="344">
        <f aca="true" t="shared" si="1" ref="C20:J20">SUM(C21,C25:C26)</f>
        <v>163340</v>
      </c>
      <c r="D20" s="344">
        <f t="shared" si="1"/>
        <v>86760</v>
      </c>
      <c r="E20" s="344">
        <f t="shared" si="1"/>
        <v>104706</v>
      </c>
      <c r="F20" s="344">
        <f t="shared" si="1"/>
        <v>176212</v>
      </c>
      <c r="G20" s="344">
        <f t="shared" si="1"/>
        <v>173212</v>
      </c>
      <c r="H20" s="344">
        <f t="shared" si="1"/>
        <v>156312</v>
      </c>
      <c r="I20" s="344">
        <f t="shared" si="1"/>
        <v>152012</v>
      </c>
      <c r="J20" s="344">
        <f t="shared" si="1"/>
        <v>152012</v>
      </c>
    </row>
    <row r="21" spans="1:10" ht="21" customHeight="1">
      <c r="A21" s="185" t="s">
        <v>292</v>
      </c>
      <c r="B21" s="354" t="s">
        <v>403</v>
      </c>
      <c r="C21" s="355">
        <v>138340</v>
      </c>
      <c r="D21" s="355">
        <v>61760</v>
      </c>
      <c r="E21" s="355">
        <v>64706</v>
      </c>
      <c r="F21" s="355">
        <v>139212</v>
      </c>
      <c r="G21" s="355">
        <v>139212</v>
      </c>
      <c r="H21" s="355">
        <v>126312</v>
      </c>
      <c r="I21" s="355">
        <v>122012</v>
      </c>
      <c r="J21" s="355">
        <v>122012</v>
      </c>
    </row>
    <row r="22" spans="1:10" ht="15" customHeight="1">
      <c r="A22" s="348" t="s">
        <v>389</v>
      </c>
      <c r="B22" s="349" t="s">
        <v>404</v>
      </c>
      <c r="C22" s="350">
        <v>138340</v>
      </c>
      <c r="D22" s="350">
        <v>61760</v>
      </c>
      <c r="E22" s="350">
        <v>64706</v>
      </c>
      <c r="F22" s="350">
        <v>139212</v>
      </c>
      <c r="G22" s="350">
        <v>139212</v>
      </c>
      <c r="H22" s="350">
        <v>126312</v>
      </c>
      <c r="I22" s="350">
        <v>122012</v>
      </c>
      <c r="J22" s="350">
        <v>122012</v>
      </c>
    </row>
    <row r="23" spans="1:10" ht="15" customHeight="1">
      <c r="A23" s="348" t="s">
        <v>391</v>
      </c>
      <c r="B23" s="349" t="s">
        <v>405</v>
      </c>
      <c r="C23" s="350"/>
      <c r="D23" s="350"/>
      <c r="E23" s="350"/>
      <c r="F23" s="350"/>
      <c r="G23" s="350"/>
      <c r="H23" s="350"/>
      <c r="I23" s="350"/>
      <c r="J23" s="350"/>
    </row>
    <row r="24" spans="1:10" ht="15" customHeight="1">
      <c r="A24" s="348" t="s">
        <v>393</v>
      </c>
      <c r="B24" s="349" t="s">
        <v>406</v>
      </c>
      <c r="C24" s="350"/>
      <c r="D24" s="350"/>
      <c r="E24" s="350"/>
      <c r="F24" s="350"/>
      <c r="G24" s="350"/>
      <c r="H24" s="350"/>
      <c r="I24" s="350"/>
      <c r="J24" s="350"/>
    </row>
    <row r="25" spans="1:10" ht="21" customHeight="1">
      <c r="A25" s="345" t="s">
        <v>293</v>
      </c>
      <c r="B25" s="346" t="s">
        <v>407</v>
      </c>
      <c r="C25" s="347"/>
      <c r="D25" s="347"/>
      <c r="E25" s="347"/>
      <c r="F25" s="347"/>
      <c r="G25" s="347"/>
      <c r="H25" s="347"/>
      <c r="I25" s="347"/>
      <c r="J25" s="347"/>
    </row>
    <row r="26" spans="1:10" ht="21" customHeight="1">
      <c r="A26" s="345" t="s">
        <v>408</v>
      </c>
      <c r="B26" s="346" t="s">
        <v>409</v>
      </c>
      <c r="C26" s="347">
        <v>25000</v>
      </c>
      <c r="D26" s="347">
        <v>25000</v>
      </c>
      <c r="E26" s="347">
        <v>40000</v>
      </c>
      <c r="F26" s="347">
        <v>37000</v>
      </c>
      <c r="G26" s="347">
        <v>34000</v>
      </c>
      <c r="H26" s="347">
        <v>30000</v>
      </c>
      <c r="I26" s="347">
        <v>30000</v>
      </c>
      <c r="J26" s="347">
        <v>30000</v>
      </c>
    </row>
    <row r="27" spans="1:10" ht="21" customHeight="1">
      <c r="A27" s="119" t="s">
        <v>232</v>
      </c>
      <c r="B27" s="343" t="s">
        <v>410</v>
      </c>
      <c r="C27" s="344">
        <v>8012145</v>
      </c>
      <c r="D27" s="344">
        <v>18966494</v>
      </c>
      <c r="E27" s="344">
        <v>8000000</v>
      </c>
      <c r="F27" s="344">
        <v>8000000</v>
      </c>
      <c r="G27" s="344">
        <v>8000000</v>
      </c>
      <c r="H27" s="344">
        <v>8000000</v>
      </c>
      <c r="I27" s="344">
        <v>8000000</v>
      </c>
      <c r="J27" s="344">
        <v>8000000</v>
      </c>
    </row>
    <row r="28" spans="1:10" ht="21" customHeight="1">
      <c r="A28" s="119" t="s">
        <v>236</v>
      </c>
      <c r="B28" s="343" t="s">
        <v>411</v>
      </c>
      <c r="C28" s="356"/>
      <c r="D28" s="356"/>
      <c r="E28" s="356"/>
      <c r="F28" s="356"/>
      <c r="G28" s="356"/>
      <c r="H28" s="356"/>
      <c r="I28" s="356"/>
      <c r="J28" s="356"/>
    </row>
    <row r="29" spans="1:10" ht="14.25" customHeight="1">
      <c r="A29" s="345" t="s">
        <v>412</v>
      </c>
      <c r="B29" s="357" t="s">
        <v>413</v>
      </c>
      <c r="C29" s="358">
        <v>1.52</v>
      </c>
      <c r="D29" s="358">
        <v>7.12</v>
      </c>
      <c r="E29" s="358">
        <v>16.07</v>
      </c>
      <c r="F29" s="358">
        <v>14.33</v>
      </c>
      <c r="G29" s="358">
        <v>12.59</v>
      </c>
      <c r="H29" s="358">
        <v>11.01</v>
      </c>
      <c r="I29" s="358">
        <v>9.49</v>
      </c>
      <c r="J29" s="358">
        <v>7.96</v>
      </c>
    </row>
    <row r="30" spans="1:10" ht="14.25" customHeight="1">
      <c r="A30" s="345" t="s">
        <v>414</v>
      </c>
      <c r="B30" s="357" t="s">
        <v>415</v>
      </c>
      <c r="C30" s="358">
        <v>1.52</v>
      </c>
      <c r="D30" s="358">
        <v>7.12</v>
      </c>
      <c r="E30" s="358">
        <v>16.07</v>
      </c>
      <c r="F30" s="358">
        <v>14.33</v>
      </c>
      <c r="G30" s="358">
        <v>12.59</v>
      </c>
      <c r="H30" s="358">
        <v>11.01</v>
      </c>
      <c r="I30" s="358">
        <v>9.49</v>
      </c>
      <c r="J30" s="358">
        <v>7.96</v>
      </c>
    </row>
    <row r="31" spans="1:10" ht="14.25" customHeight="1">
      <c r="A31" s="345" t="s">
        <v>416</v>
      </c>
      <c r="B31" s="357" t="s">
        <v>417</v>
      </c>
      <c r="C31" s="358">
        <v>2.04</v>
      </c>
      <c r="D31" s="358">
        <v>0.46</v>
      </c>
      <c r="E31" s="358">
        <v>1.31</v>
      </c>
      <c r="F31" s="358">
        <v>2.2</v>
      </c>
      <c r="G31" s="358">
        <v>2.17</v>
      </c>
      <c r="H31" s="358">
        <v>1.95</v>
      </c>
      <c r="I31" s="358">
        <v>1.9</v>
      </c>
      <c r="J31" s="358">
        <v>1.9</v>
      </c>
    </row>
    <row r="32" spans="1:10" ht="14.25" customHeight="1">
      <c r="A32" s="345" t="s">
        <v>418</v>
      </c>
      <c r="B32" s="357" t="s">
        <v>419</v>
      </c>
      <c r="C32" s="358">
        <v>2.04</v>
      </c>
      <c r="D32" s="358">
        <v>0.46</v>
      </c>
      <c r="E32" s="358">
        <v>1.31</v>
      </c>
      <c r="F32" s="358">
        <v>2.2</v>
      </c>
      <c r="G32" s="358">
        <v>2.17</v>
      </c>
      <c r="H32" s="358">
        <v>1.95</v>
      </c>
      <c r="I32" s="358">
        <v>1.9</v>
      </c>
      <c r="J32" s="358">
        <v>1.9</v>
      </c>
    </row>
  </sheetData>
  <mergeCells count="5">
    <mergeCell ref="A1:J1"/>
    <mergeCell ref="A4:A5"/>
    <mergeCell ref="B4:B5"/>
    <mergeCell ref="C4:C5"/>
    <mergeCell ref="D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workbookViewId="0" topLeftCell="A1">
      <selection activeCell="F113" sqref="F113"/>
    </sheetView>
  </sheetViews>
  <sheetFormatPr defaultColWidth="9.00390625" defaultRowHeight="12.75"/>
  <cols>
    <col min="1" max="1" width="6.625" style="114" customWidth="1"/>
    <col min="2" max="2" width="8.875" style="114" customWidth="1"/>
    <col min="3" max="3" width="4.875" style="114" customWidth="1"/>
    <col min="4" max="4" width="32.375" style="114" customWidth="1"/>
    <col min="5" max="8" width="11.625" style="114" customWidth="1"/>
    <col min="9" max="11" width="10.75390625" style="114" customWidth="1"/>
    <col min="12" max="12" width="11.75390625" style="114" customWidth="1"/>
    <col min="14" max="14" width="9.75390625" style="0" customWidth="1"/>
  </cols>
  <sheetData>
    <row r="1" spans="1:12" ht="18">
      <c r="A1" s="380" t="s">
        <v>100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7" ht="18">
      <c r="A2" s="115"/>
      <c r="B2" s="115"/>
      <c r="C2" s="115"/>
      <c r="D2" s="115"/>
      <c r="E2" s="115"/>
      <c r="F2" s="115"/>
      <c r="G2" s="115"/>
    </row>
    <row r="3" spans="1:12" ht="12.75">
      <c r="A3" s="116"/>
      <c r="B3" s="116"/>
      <c r="C3" s="116"/>
      <c r="D3" s="116"/>
      <c r="E3" s="116"/>
      <c r="F3" s="116"/>
      <c r="H3" s="117"/>
      <c r="I3" s="117"/>
      <c r="J3" s="117"/>
      <c r="K3" s="117"/>
      <c r="L3" s="118" t="s">
        <v>1</v>
      </c>
    </row>
    <row r="4" spans="1:12" s="120" customFormat="1" ht="18.75" customHeight="1">
      <c r="A4" s="381" t="s">
        <v>2</v>
      </c>
      <c r="B4" s="381" t="s">
        <v>101</v>
      </c>
      <c r="C4" s="381" t="s">
        <v>102</v>
      </c>
      <c r="D4" s="381" t="s">
        <v>103</v>
      </c>
      <c r="E4" s="381" t="s">
        <v>104</v>
      </c>
      <c r="F4" s="381" t="s">
        <v>105</v>
      </c>
      <c r="G4" s="381"/>
      <c r="H4" s="381"/>
      <c r="I4" s="381"/>
      <c r="J4" s="381"/>
      <c r="K4" s="381"/>
      <c r="L4" s="381"/>
    </row>
    <row r="5" spans="1:12" s="120" customFormat="1" ht="20.25" customHeight="1">
      <c r="A5" s="381"/>
      <c r="B5" s="381"/>
      <c r="C5" s="381"/>
      <c r="D5" s="381"/>
      <c r="E5" s="381"/>
      <c r="F5" s="381" t="s">
        <v>106</v>
      </c>
      <c r="G5" s="381" t="s">
        <v>7</v>
      </c>
      <c r="H5" s="381"/>
      <c r="I5" s="381"/>
      <c r="J5" s="381"/>
      <c r="K5" s="381"/>
      <c r="L5" s="381" t="s">
        <v>107</v>
      </c>
    </row>
    <row r="6" spans="1:12" s="120" customFormat="1" ht="48.75" customHeight="1">
      <c r="A6" s="381"/>
      <c r="B6" s="381"/>
      <c r="C6" s="381"/>
      <c r="D6" s="381"/>
      <c r="E6" s="381"/>
      <c r="F6" s="381"/>
      <c r="G6" s="119" t="s">
        <v>108</v>
      </c>
      <c r="H6" s="119" t="s">
        <v>109</v>
      </c>
      <c r="I6" s="119" t="s">
        <v>110</v>
      </c>
      <c r="J6" s="119" t="s">
        <v>111</v>
      </c>
      <c r="K6" s="119" t="s">
        <v>112</v>
      </c>
      <c r="L6" s="381"/>
    </row>
    <row r="7" spans="1:12" s="120" customFormat="1" ht="6" customHeight="1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</row>
    <row r="8" spans="1:12" s="120" customFormat="1" ht="12.75">
      <c r="A8" s="16" t="s">
        <v>11</v>
      </c>
      <c r="B8" s="45"/>
      <c r="C8" s="43"/>
      <c r="D8" s="13" t="s">
        <v>12</v>
      </c>
      <c r="E8" s="33">
        <f>SUM(E9,E13)</f>
        <v>12795637</v>
      </c>
      <c r="F8" s="14">
        <f>SUM(F9,F13)</f>
        <v>4100</v>
      </c>
      <c r="G8" s="122"/>
      <c r="H8" s="122"/>
      <c r="I8" s="123">
        <f>SUM(I13,I9)</f>
        <v>4100</v>
      </c>
      <c r="J8" s="122"/>
      <c r="K8" s="122"/>
      <c r="L8" s="14">
        <f>SUM(L9,L13)</f>
        <v>12791537</v>
      </c>
    </row>
    <row r="9" spans="1:12" s="120" customFormat="1" ht="25.5">
      <c r="A9" s="58"/>
      <c r="B9" s="86" t="s">
        <v>13</v>
      </c>
      <c r="C9" s="43"/>
      <c r="D9" s="124" t="s">
        <v>113</v>
      </c>
      <c r="E9" s="125">
        <f>SUM(E10:E12)</f>
        <v>12791537</v>
      </c>
      <c r="F9" s="125">
        <f>SUM(F10:F12)</f>
        <v>0</v>
      </c>
      <c r="G9" s="125"/>
      <c r="H9" s="125"/>
      <c r="I9" s="125"/>
      <c r="J9" s="125"/>
      <c r="K9" s="125"/>
      <c r="L9" s="125">
        <f>SUM(L10:L12)</f>
        <v>12791537</v>
      </c>
    </row>
    <row r="10" spans="1:12" s="120" customFormat="1" ht="25.5">
      <c r="A10" s="58"/>
      <c r="B10" s="382"/>
      <c r="C10" s="53">
        <v>6050</v>
      </c>
      <c r="D10" s="36" t="s">
        <v>114</v>
      </c>
      <c r="E10" s="65">
        <v>330000</v>
      </c>
      <c r="F10" s="126"/>
      <c r="G10" s="126"/>
      <c r="H10" s="126"/>
      <c r="I10" s="126"/>
      <c r="J10" s="126"/>
      <c r="K10" s="126"/>
      <c r="L10" s="37">
        <v>330000</v>
      </c>
    </row>
    <row r="11" spans="1:12" s="120" customFormat="1" ht="25.5">
      <c r="A11" s="58"/>
      <c r="B11" s="382"/>
      <c r="C11" s="20">
        <v>6058</v>
      </c>
      <c r="D11" s="127" t="s">
        <v>114</v>
      </c>
      <c r="E11" s="107">
        <v>10166250</v>
      </c>
      <c r="F11" s="128"/>
      <c r="G11" s="128"/>
      <c r="H11" s="128"/>
      <c r="I11" s="128"/>
      <c r="J11" s="128"/>
      <c r="K11" s="128"/>
      <c r="L11" s="23">
        <v>10166250</v>
      </c>
    </row>
    <row r="12" spans="1:12" s="120" customFormat="1" ht="25.5" customHeight="1">
      <c r="A12" s="58"/>
      <c r="B12" s="382"/>
      <c r="C12" s="56">
        <v>6059</v>
      </c>
      <c r="D12" s="68" t="s">
        <v>114</v>
      </c>
      <c r="E12" s="69">
        <v>2295287</v>
      </c>
      <c r="F12" s="129"/>
      <c r="G12" s="129"/>
      <c r="H12" s="129"/>
      <c r="I12" s="129"/>
      <c r="J12" s="129"/>
      <c r="K12" s="129"/>
      <c r="L12" s="29">
        <v>2295287</v>
      </c>
    </row>
    <row r="13" spans="1:12" s="120" customFormat="1" ht="12.75">
      <c r="A13" s="98"/>
      <c r="B13" s="86" t="s">
        <v>115</v>
      </c>
      <c r="C13" s="43"/>
      <c r="D13" s="32" t="s">
        <v>116</v>
      </c>
      <c r="E13" s="125">
        <f>SUM(E14)</f>
        <v>4100</v>
      </c>
      <c r="F13" s="125">
        <f>SUM(F14)</f>
        <v>4100</v>
      </c>
      <c r="G13" s="125"/>
      <c r="H13" s="125"/>
      <c r="I13" s="125">
        <f>SUM(I14)</f>
        <v>4100</v>
      </c>
      <c r="J13" s="125"/>
      <c r="K13" s="125"/>
      <c r="L13" s="125"/>
    </row>
    <row r="14" spans="1:12" s="120" customFormat="1" ht="38.25">
      <c r="A14" s="58"/>
      <c r="B14" s="87"/>
      <c r="C14" s="20">
        <v>2850</v>
      </c>
      <c r="D14" s="127" t="s">
        <v>117</v>
      </c>
      <c r="E14" s="47">
        <v>4100</v>
      </c>
      <c r="F14" s="37">
        <v>4100</v>
      </c>
      <c r="G14" s="128"/>
      <c r="H14" s="128"/>
      <c r="I14" s="130">
        <v>4100</v>
      </c>
      <c r="J14" s="128"/>
      <c r="K14" s="128"/>
      <c r="L14" s="122"/>
    </row>
    <row r="15" spans="1:12" s="120" customFormat="1" ht="12.75" hidden="1">
      <c r="A15" s="58"/>
      <c r="B15" s="86" t="s">
        <v>19</v>
      </c>
      <c r="C15" s="131"/>
      <c r="D15" s="38" t="s">
        <v>20</v>
      </c>
      <c r="E15" s="14"/>
      <c r="F15" s="122"/>
      <c r="G15" s="122"/>
      <c r="H15" s="122"/>
      <c r="I15" s="122"/>
      <c r="J15" s="122"/>
      <c r="K15" s="122"/>
      <c r="L15" s="122"/>
    </row>
    <row r="16" spans="1:12" s="120" customFormat="1" ht="12.75" hidden="1">
      <c r="A16" s="58"/>
      <c r="B16" s="87"/>
      <c r="C16" s="20">
        <v>4300</v>
      </c>
      <c r="D16" s="127" t="s">
        <v>118</v>
      </c>
      <c r="E16" s="29"/>
      <c r="F16" s="128"/>
      <c r="G16" s="128"/>
      <c r="H16" s="128"/>
      <c r="I16" s="128"/>
      <c r="J16" s="128"/>
      <c r="K16" s="128"/>
      <c r="L16" s="128"/>
    </row>
    <row r="17" spans="1:12" s="120" customFormat="1" ht="12.75">
      <c r="A17" s="44">
        <v>600</v>
      </c>
      <c r="B17" s="45"/>
      <c r="C17" s="43"/>
      <c r="D17" s="13" t="s">
        <v>119</v>
      </c>
      <c r="E17" s="14">
        <f>SUM(E18)</f>
        <v>312500</v>
      </c>
      <c r="F17" s="14">
        <f>SUM(F18)</f>
        <v>112500</v>
      </c>
      <c r="G17" s="122"/>
      <c r="H17" s="122"/>
      <c r="I17" s="122"/>
      <c r="J17" s="122"/>
      <c r="K17" s="122"/>
      <c r="L17" s="62">
        <f>SUM(L18)</f>
        <v>200000</v>
      </c>
    </row>
    <row r="18" spans="1:12" s="120" customFormat="1" ht="12.75">
      <c r="A18" s="98"/>
      <c r="B18" s="60">
        <v>60016</v>
      </c>
      <c r="C18" s="84"/>
      <c r="D18" s="132" t="s">
        <v>120</v>
      </c>
      <c r="E18" s="52">
        <f>SUM(E19:E22)</f>
        <v>312500</v>
      </c>
      <c r="F18" s="52">
        <f>SUM(F19:F22)</f>
        <v>112500</v>
      </c>
      <c r="G18" s="128"/>
      <c r="H18" s="128"/>
      <c r="I18" s="128"/>
      <c r="J18" s="128"/>
      <c r="K18" s="128"/>
      <c r="L18" s="52">
        <f>SUM(L19:L22)</f>
        <v>200000</v>
      </c>
    </row>
    <row r="19" spans="1:12" s="120" customFormat="1" ht="12.75">
      <c r="A19" s="20" t="s">
        <v>121</v>
      </c>
      <c r="B19" s="53"/>
      <c r="C19" s="53">
        <v>4210</v>
      </c>
      <c r="D19" s="133" t="s">
        <v>122</v>
      </c>
      <c r="E19" s="65">
        <f>10000+7500</f>
        <v>17500</v>
      </c>
      <c r="F19" s="134">
        <f>10000+7500</f>
        <v>17500</v>
      </c>
      <c r="G19" s="126"/>
      <c r="H19" s="135"/>
      <c r="I19" s="126"/>
      <c r="J19" s="135"/>
      <c r="K19" s="126"/>
      <c r="L19" s="136"/>
    </row>
    <row r="20" spans="1:12" s="120" customFormat="1" ht="12.75">
      <c r="A20" s="20"/>
      <c r="B20" s="20"/>
      <c r="C20" s="20">
        <v>4270</v>
      </c>
      <c r="D20" s="137" t="s">
        <v>123</v>
      </c>
      <c r="E20" s="107">
        <v>85000</v>
      </c>
      <c r="F20" s="138">
        <v>85000</v>
      </c>
      <c r="G20" s="128"/>
      <c r="H20" s="139"/>
      <c r="I20" s="128"/>
      <c r="J20" s="139"/>
      <c r="K20" s="128"/>
      <c r="L20" s="140"/>
    </row>
    <row r="21" spans="1:12" s="120" customFormat="1" ht="12.75">
      <c r="A21" s="20"/>
      <c r="B21" s="20"/>
      <c r="C21" s="20">
        <v>4300</v>
      </c>
      <c r="D21" s="137" t="s">
        <v>118</v>
      </c>
      <c r="E21" s="107">
        <v>10000</v>
      </c>
      <c r="F21" s="138">
        <v>10000</v>
      </c>
      <c r="G21" s="128"/>
      <c r="H21" s="139"/>
      <c r="I21" s="128"/>
      <c r="J21" s="139"/>
      <c r="K21" s="128"/>
      <c r="L21" s="140"/>
    </row>
    <row r="22" spans="1:12" s="120" customFormat="1" ht="27.75" customHeight="1">
      <c r="A22" s="20"/>
      <c r="B22" s="56"/>
      <c r="C22" s="141">
        <v>6050</v>
      </c>
      <c r="D22" s="68" t="s">
        <v>114</v>
      </c>
      <c r="E22" s="69">
        <f>1210000-605000-405000</f>
        <v>200000</v>
      </c>
      <c r="F22" s="142"/>
      <c r="G22" s="129"/>
      <c r="H22" s="143"/>
      <c r="I22" s="129"/>
      <c r="J22" s="143"/>
      <c r="K22" s="129"/>
      <c r="L22" s="69">
        <v>200000</v>
      </c>
    </row>
    <row r="23" spans="1:12" s="120" customFormat="1" ht="12.75">
      <c r="A23" s="44">
        <v>700</v>
      </c>
      <c r="B23" s="45"/>
      <c r="C23" s="43"/>
      <c r="D23" s="32" t="s">
        <v>124</v>
      </c>
      <c r="E23" s="14">
        <f>SUM(E24,E33)</f>
        <v>133200</v>
      </c>
      <c r="F23" s="14">
        <f>SUM(F24,F33)</f>
        <v>133200</v>
      </c>
      <c r="G23" s="128"/>
      <c r="H23" s="128"/>
      <c r="I23" s="128"/>
      <c r="J23" s="128"/>
      <c r="K23" s="128"/>
      <c r="L23" s="14"/>
    </row>
    <row r="24" spans="1:12" s="120" customFormat="1" ht="12.75">
      <c r="A24" s="77"/>
      <c r="B24" s="50">
        <v>70005</v>
      </c>
      <c r="C24" s="76"/>
      <c r="D24" s="144" t="s">
        <v>26</v>
      </c>
      <c r="E24" s="52">
        <f>SUM(E25:E26)</f>
        <v>117200</v>
      </c>
      <c r="F24" s="52">
        <f>SUM(F25:F26)</f>
        <v>117200</v>
      </c>
      <c r="G24" s="126"/>
      <c r="H24" s="126"/>
      <c r="I24" s="126"/>
      <c r="J24" s="126"/>
      <c r="K24" s="126"/>
      <c r="L24" s="52"/>
    </row>
    <row r="25" spans="1:12" s="120" customFormat="1" ht="12.75">
      <c r="A25" s="84"/>
      <c r="B25" s="76"/>
      <c r="C25" s="48">
        <v>3030</v>
      </c>
      <c r="D25" s="145" t="s">
        <v>125</v>
      </c>
      <c r="E25" s="37">
        <v>15000</v>
      </c>
      <c r="F25" s="134">
        <v>15000</v>
      </c>
      <c r="G25" s="126"/>
      <c r="H25" s="135"/>
      <c r="I25" s="126"/>
      <c r="J25" s="135"/>
      <c r="K25" s="126"/>
      <c r="L25" s="136"/>
    </row>
    <row r="26" spans="1:12" s="120" customFormat="1" ht="12.75">
      <c r="A26" s="98"/>
      <c r="B26" s="60"/>
      <c r="C26" s="58">
        <v>4300</v>
      </c>
      <c r="D26" s="146" t="s">
        <v>118</v>
      </c>
      <c r="E26" s="23">
        <v>102200</v>
      </c>
      <c r="F26" s="138">
        <v>102200</v>
      </c>
      <c r="G26" s="128"/>
      <c r="H26" s="139"/>
      <c r="I26" s="128"/>
      <c r="J26" s="139"/>
      <c r="K26" s="128"/>
      <c r="L26" s="128"/>
    </row>
    <row r="27" spans="1:12" s="120" customFormat="1" ht="25.5" hidden="1">
      <c r="A27" s="87"/>
      <c r="B27" s="20"/>
      <c r="C27" s="20">
        <v>4390</v>
      </c>
      <c r="D27" s="147" t="s">
        <v>126</v>
      </c>
      <c r="E27" s="22"/>
      <c r="F27" s="22"/>
      <c r="G27" s="148"/>
      <c r="H27" s="148"/>
      <c r="I27" s="148"/>
      <c r="J27" s="148"/>
      <c r="K27" s="148"/>
      <c r="L27" s="148"/>
    </row>
    <row r="28" spans="1:12" s="120" customFormat="1" ht="12.75" hidden="1">
      <c r="A28" s="20"/>
      <c r="B28" s="84">
        <v>70095</v>
      </c>
      <c r="C28" s="98"/>
      <c r="D28" s="149" t="s">
        <v>20</v>
      </c>
      <c r="E28" s="62"/>
      <c r="F28" s="139"/>
      <c r="G28" s="128"/>
      <c r="H28" s="139"/>
      <c r="I28" s="128"/>
      <c r="J28" s="139"/>
      <c r="K28" s="128"/>
      <c r="L28" s="140"/>
    </row>
    <row r="29" spans="1:12" s="120" customFormat="1" ht="12.75" hidden="1">
      <c r="A29" s="20"/>
      <c r="B29" s="20"/>
      <c r="C29" s="58">
        <v>4210</v>
      </c>
      <c r="D29" s="146" t="s">
        <v>122</v>
      </c>
      <c r="E29" s="23"/>
      <c r="F29" s="139"/>
      <c r="G29" s="128"/>
      <c r="H29" s="139"/>
      <c r="I29" s="128"/>
      <c r="J29" s="139"/>
      <c r="K29" s="128"/>
      <c r="L29" s="140"/>
    </row>
    <row r="30" spans="1:12" s="120" customFormat="1" ht="12.75" hidden="1">
      <c r="A30" s="58"/>
      <c r="B30" s="43">
        <v>70095</v>
      </c>
      <c r="C30" s="44"/>
      <c r="D30" s="150" t="s">
        <v>20</v>
      </c>
      <c r="E30" s="14"/>
      <c r="F30" s="151"/>
      <c r="G30" s="122"/>
      <c r="H30" s="152"/>
      <c r="I30" s="122"/>
      <c r="J30" s="152"/>
      <c r="K30" s="122"/>
      <c r="L30" s="153"/>
    </row>
    <row r="31" spans="1:12" s="120" customFormat="1" ht="12.75" hidden="1">
      <c r="A31" s="58"/>
      <c r="B31" s="87"/>
      <c r="C31" s="58">
        <v>4210</v>
      </c>
      <c r="D31" s="146" t="s">
        <v>127</v>
      </c>
      <c r="E31" s="23"/>
      <c r="F31" s="139"/>
      <c r="G31" s="128"/>
      <c r="H31" s="139"/>
      <c r="I31" s="128"/>
      <c r="J31" s="139"/>
      <c r="K31" s="128"/>
      <c r="L31" s="140"/>
    </row>
    <row r="32" spans="1:12" s="120" customFormat="1" ht="12.75" hidden="1">
      <c r="A32" s="81"/>
      <c r="B32" s="82"/>
      <c r="C32" s="81">
        <v>4300</v>
      </c>
      <c r="D32" s="154" t="s">
        <v>128</v>
      </c>
      <c r="E32" s="29"/>
      <c r="F32" s="143"/>
      <c r="G32" s="129"/>
      <c r="H32" s="143"/>
      <c r="I32" s="129"/>
      <c r="J32" s="143"/>
      <c r="K32" s="129"/>
      <c r="L32" s="69"/>
    </row>
    <row r="33" spans="1:12" s="120" customFormat="1" ht="12.75">
      <c r="A33" s="58"/>
      <c r="B33" s="44">
        <v>70095</v>
      </c>
      <c r="C33" s="44"/>
      <c r="D33" s="38" t="s">
        <v>20</v>
      </c>
      <c r="E33" s="14">
        <f>SUM(E34)</f>
        <v>16000</v>
      </c>
      <c r="F33" s="123">
        <f>SUM(F34)</f>
        <v>16000</v>
      </c>
      <c r="G33" s="123"/>
      <c r="H33" s="123"/>
      <c r="I33" s="123"/>
      <c r="J33" s="123"/>
      <c r="K33" s="123"/>
      <c r="L33" s="14"/>
    </row>
    <row r="34" spans="1:12" s="120" customFormat="1" ht="12.75">
      <c r="A34" s="58"/>
      <c r="B34" s="82"/>
      <c r="C34" s="56">
        <v>4210</v>
      </c>
      <c r="D34" s="154" t="s">
        <v>122</v>
      </c>
      <c r="E34" s="29">
        <v>16000</v>
      </c>
      <c r="F34" s="143">
        <v>16000</v>
      </c>
      <c r="G34" s="129"/>
      <c r="H34" s="143"/>
      <c r="I34" s="129"/>
      <c r="J34" s="143"/>
      <c r="K34" s="129"/>
      <c r="L34" s="69"/>
    </row>
    <row r="35" spans="1:12" s="120" customFormat="1" ht="12.75">
      <c r="A35" s="77">
        <v>750</v>
      </c>
      <c r="B35" s="45"/>
      <c r="C35" s="43"/>
      <c r="D35" s="38" t="s">
        <v>33</v>
      </c>
      <c r="E35" s="14">
        <f>SUM(E36,E45,E51,E73)</f>
        <v>1374422</v>
      </c>
      <c r="F35" s="14">
        <f>SUM(F36,F45,F51,F73)</f>
        <v>1368422</v>
      </c>
      <c r="G35" s="14">
        <f>SUM(G36,G45,G51,G73)</f>
        <v>900567</v>
      </c>
      <c r="H35" s="14">
        <f>SUM(H36,H45,H51,H73)</f>
        <v>155095</v>
      </c>
      <c r="I35" s="122"/>
      <c r="J35" s="122"/>
      <c r="K35" s="122"/>
      <c r="L35" s="14">
        <f>SUM(L36,L45,L51,L73)</f>
        <v>6000</v>
      </c>
    </row>
    <row r="36" spans="1:12" s="120" customFormat="1" ht="12.75">
      <c r="A36" s="77"/>
      <c r="B36" s="50">
        <v>75011</v>
      </c>
      <c r="C36" s="76"/>
      <c r="D36" s="155" t="s">
        <v>34</v>
      </c>
      <c r="E36" s="52">
        <f>SUM(E37:E44)</f>
        <v>53464</v>
      </c>
      <c r="F36" s="52">
        <f>SUM(F37:F44)</f>
        <v>53464</v>
      </c>
      <c r="G36" s="52">
        <f>SUM(G37:G44)</f>
        <v>39500</v>
      </c>
      <c r="H36" s="52">
        <f>SUM(H37:H44)</f>
        <v>6933</v>
      </c>
      <c r="I36" s="128"/>
      <c r="J36" s="128"/>
      <c r="K36" s="128"/>
      <c r="L36" s="52"/>
    </row>
    <row r="37" spans="1:12" s="120" customFormat="1" ht="12.75">
      <c r="A37" s="58"/>
      <c r="B37" s="75"/>
      <c r="C37" s="48">
        <v>4010</v>
      </c>
      <c r="D37" s="145" t="s">
        <v>129</v>
      </c>
      <c r="E37" s="37">
        <v>36000</v>
      </c>
      <c r="F37" s="134">
        <v>36000</v>
      </c>
      <c r="G37" s="37">
        <v>36000</v>
      </c>
      <c r="H37" s="135"/>
      <c r="I37" s="126"/>
      <c r="J37" s="135"/>
      <c r="K37" s="126"/>
      <c r="L37" s="136"/>
    </row>
    <row r="38" spans="1:12" s="120" customFormat="1" ht="12.75">
      <c r="A38" s="58"/>
      <c r="B38" s="87"/>
      <c r="C38" s="58">
        <v>4040</v>
      </c>
      <c r="D38" s="146" t="s">
        <v>130</v>
      </c>
      <c r="E38" s="23">
        <v>3500</v>
      </c>
      <c r="F38" s="138">
        <v>3500</v>
      </c>
      <c r="G38" s="23">
        <v>3500</v>
      </c>
      <c r="H38" s="139"/>
      <c r="I38" s="128"/>
      <c r="J38" s="139"/>
      <c r="K38" s="128"/>
      <c r="L38" s="140"/>
    </row>
    <row r="39" spans="1:12" s="120" customFormat="1" ht="12.75">
      <c r="A39" s="58"/>
      <c r="B39" s="87"/>
      <c r="C39" s="58">
        <v>4110</v>
      </c>
      <c r="D39" s="146" t="s">
        <v>131</v>
      </c>
      <c r="E39" s="23">
        <v>5965</v>
      </c>
      <c r="F39" s="138">
        <v>5965</v>
      </c>
      <c r="G39" s="128"/>
      <c r="H39" s="138">
        <v>5965</v>
      </c>
      <c r="I39" s="128"/>
      <c r="J39" s="139"/>
      <c r="K39" s="128"/>
      <c r="L39" s="140"/>
    </row>
    <row r="40" spans="1:12" s="120" customFormat="1" ht="12.75">
      <c r="A40" s="58"/>
      <c r="B40" s="87"/>
      <c r="C40" s="58">
        <v>4120</v>
      </c>
      <c r="D40" s="146" t="s">
        <v>132</v>
      </c>
      <c r="E40" s="23">
        <v>968</v>
      </c>
      <c r="F40" s="138">
        <v>968</v>
      </c>
      <c r="G40" s="128"/>
      <c r="H40" s="138">
        <v>968</v>
      </c>
      <c r="I40" s="128"/>
      <c r="J40" s="139"/>
      <c r="K40" s="128"/>
      <c r="L40" s="140"/>
    </row>
    <row r="41" spans="1:12" s="120" customFormat="1" ht="12.75">
      <c r="A41" s="58"/>
      <c r="B41" s="87"/>
      <c r="C41" s="58">
        <v>4210</v>
      </c>
      <c r="D41" s="146" t="s">
        <v>122</v>
      </c>
      <c r="E41" s="23">
        <v>2434</v>
      </c>
      <c r="F41" s="138">
        <v>2434</v>
      </c>
      <c r="G41" s="128"/>
      <c r="H41" s="139"/>
      <c r="I41" s="128"/>
      <c r="J41" s="139"/>
      <c r="K41" s="128"/>
      <c r="L41" s="140"/>
    </row>
    <row r="42" spans="1:12" s="120" customFormat="1" ht="12.75">
      <c r="A42" s="58"/>
      <c r="B42" s="87"/>
      <c r="C42" s="58">
        <v>4300</v>
      </c>
      <c r="D42" s="146" t="s">
        <v>118</v>
      </c>
      <c r="E42" s="23">
        <v>2100</v>
      </c>
      <c r="F42" s="138">
        <v>2100</v>
      </c>
      <c r="G42" s="128"/>
      <c r="H42" s="139"/>
      <c r="I42" s="128"/>
      <c r="J42" s="139"/>
      <c r="K42" s="128"/>
      <c r="L42" s="140"/>
    </row>
    <row r="43" spans="1:12" s="120" customFormat="1" ht="12.75">
      <c r="A43" s="58"/>
      <c r="B43" s="87"/>
      <c r="C43" s="58">
        <v>4410</v>
      </c>
      <c r="D43" s="146" t="s">
        <v>133</v>
      </c>
      <c r="E43" s="23">
        <v>1500</v>
      </c>
      <c r="F43" s="138">
        <v>1500</v>
      </c>
      <c r="G43" s="128"/>
      <c r="H43" s="139"/>
      <c r="I43" s="128"/>
      <c r="J43" s="139"/>
      <c r="K43" s="128"/>
      <c r="L43" s="140"/>
    </row>
    <row r="44" spans="1:12" s="120" customFormat="1" ht="12.75">
      <c r="A44" s="58"/>
      <c r="B44" s="82"/>
      <c r="C44" s="81">
        <v>4440</v>
      </c>
      <c r="D44" s="25" t="s">
        <v>134</v>
      </c>
      <c r="E44" s="29">
        <v>997</v>
      </c>
      <c r="F44" s="142">
        <v>997</v>
      </c>
      <c r="G44" s="129"/>
      <c r="H44" s="143"/>
      <c r="I44" s="129"/>
      <c r="J44" s="143"/>
      <c r="K44" s="129"/>
      <c r="L44" s="156"/>
    </row>
    <row r="45" spans="1:12" s="120" customFormat="1" ht="12.75">
      <c r="A45" s="98"/>
      <c r="B45" s="60">
        <v>75022</v>
      </c>
      <c r="C45" s="84"/>
      <c r="D45" s="132" t="s">
        <v>135</v>
      </c>
      <c r="E45" s="62">
        <f>SUM(E46:E50)</f>
        <v>49730</v>
      </c>
      <c r="F45" s="62">
        <f>SUM(F46:F50)</f>
        <v>49730</v>
      </c>
      <c r="G45" s="128"/>
      <c r="H45" s="128"/>
      <c r="I45" s="128"/>
      <c r="J45" s="128"/>
      <c r="K45" s="128"/>
      <c r="L45" s="128"/>
    </row>
    <row r="46" spans="1:12" s="120" customFormat="1" ht="12.75">
      <c r="A46" s="58"/>
      <c r="B46" s="75"/>
      <c r="C46" s="48">
        <v>3030</v>
      </c>
      <c r="D46" s="145" t="s">
        <v>125</v>
      </c>
      <c r="E46" s="37">
        <v>42370</v>
      </c>
      <c r="F46" s="37">
        <v>42370</v>
      </c>
      <c r="G46" s="126"/>
      <c r="H46" s="135"/>
      <c r="I46" s="126"/>
      <c r="J46" s="135"/>
      <c r="K46" s="126"/>
      <c r="L46" s="136"/>
    </row>
    <row r="47" spans="1:12" s="120" customFormat="1" ht="12.75">
      <c r="A47" s="58"/>
      <c r="B47" s="87"/>
      <c r="C47" s="58">
        <v>4210</v>
      </c>
      <c r="D47" s="146" t="s">
        <v>122</v>
      </c>
      <c r="E47" s="23">
        <v>4060</v>
      </c>
      <c r="F47" s="23">
        <v>4060</v>
      </c>
      <c r="G47" s="128"/>
      <c r="H47" s="139"/>
      <c r="I47" s="128"/>
      <c r="J47" s="139"/>
      <c r="K47" s="128"/>
      <c r="L47" s="140"/>
    </row>
    <row r="48" spans="1:12" s="120" customFormat="1" ht="12.75">
      <c r="A48" s="58"/>
      <c r="B48" s="87"/>
      <c r="C48" s="58">
        <v>4300</v>
      </c>
      <c r="D48" s="146" t="s">
        <v>118</v>
      </c>
      <c r="E48" s="23">
        <v>1200</v>
      </c>
      <c r="F48" s="23">
        <v>1200</v>
      </c>
      <c r="G48" s="128"/>
      <c r="H48" s="139"/>
      <c r="I48" s="128"/>
      <c r="J48" s="139"/>
      <c r="K48" s="128"/>
      <c r="L48" s="140"/>
    </row>
    <row r="49" spans="1:12" s="120" customFormat="1" ht="12.75">
      <c r="A49" s="58"/>
      <c r="B49" s="87"/>
      <c r="C49" s="58">
        <v>4410</v>
      </c>
      <c r="D49" s="146" t="s">
        <v>133</v>
      </c>
      <c r="E49" s="23">
        <v>100</v>
      </c>
      <c r="F49" s="23">
        <v>100</v>
      </c>
      <c r="G49" s="128"/>
      <c r="H49" s="139"/>
      <c r="I49" s="128"/>
      <c r="J49" s="139"/>
      <c r="K49" s="128"/>
      <c r="L49" s="140"/>
    </row>
    <row r="50" spans="1:12" s="120" customFormat="1" ht="25.5">
      <c r="A50" s="58"/>
      <c r="B50" s="82"/>
      <c r="C50" s="81">
        <v>4740</v>
      </c>
      <c r="D50" s="157" t="s">
        <v>136</v>
      </c>
      <c r="E50" s="29">
        <v>2000</v>
      </c>
      <c r="F50" s="29">
        <v>2000</v>
      </c>
      <c r="G50" s="129"/>
      <c r="H50" s="143"/>
      <c r="I50" s="129"/>
      <c r="J50" s="143"/>
      <c r="K50" s="129"/>
      <c r="L50" s="156"/>
    </row>
    <row r="51" spans="1:12" s="120" customFormat="1" ht="12.75">
      <c r="A51" s="98"/>
      <c r="B51" s="60">
        <v>75023</v>
      </c>
      <c r="C51" s="84"/>
      <c r="D51" s="132" t="s">
        <v>137</v>
      </c>
      <c r="E51" s="62">
        <f>SUM(E52:E72)</f>
        <v>1265728</v>
      </c>
      <c r="F51" s="62">
        <f>SUM(F52:F72)</f>
        <v>1259728</v>
      </c>
      <c r="G51" s="62">
        <f>SUM(G52:G72)</f>
        <v>861067</v>
      </c>
      <c r="H51" s="62">
        <f>SUM(H52:H72)</f>
        <v>148162</v>
      </c>
      <c r="I51" s="128"/>
      <c r="J51" s="128"/>
      <c r="K51" s="128"/>
      <c r="L51" s="62">
        <f>SUM(L52:L72)</f>
        <v>6000</v>
      </c>
    </row>
    <row r="52" spans="1:12" s="120" customFormat="1" ht="12.75">
      <c r="A52" s="20"/>
      <c r="B52" s="53"/>
      <c r="C52" s="53">
        <v>4010</v>
      </c>
      <c r="D52" s="158" t="s">
        <v>129</v>
      </c>
      <c r="E52" s="55">
        <v>809544</v>
      </c>
      <c r="F52" s="55">
        <v>809544</v>
      </c>
      <c r="G52" s="55">
        <v>809544</v>
      </c>
      <c r="H52" s="159"/>
      <c r="I52" s="159"/>
      <c r="J52" s="159"/>
      <c r="K52" s="159"/>
      <c r="L52" s="126"/>
    </row>
    <row r="53" spans="1:12" s="120" customFormat="1" ht="12.75">
      <c r="A53" s="20"/>
      <c r="B53" s="20"/>
      <c r="C53" s="20">
        <v>4040</v>
      </c>
      <c r="D53" s="21" t="s">
        <v>130</v>
      </c>
      <c r="E53" s="22">
        <v>51523</v>
      </c>
      <c r="F53" s="22">
        <v>51523</v>
      </c>
      <c r="G53" s="22">
        <v>51523</v>
      </c>
      <c r="H53" s="148"/>
      <c r="I53" s="148"/>
      <c r="J53" s="148"/>
      <c r="K53" s="148"/>
      <c r="L53" s="128"/>
    </row>
    <row r="54" spans="1:12" s="120" customFormat="1" ht="12.75">
      <c r="A54" s="20"/>
      <c r="B54" s="20"/>
      <c r="C54" s="20">
        <v>4110</v>
      </c>
      <c r="D54" s="21" t="s">
        <v>131</v>
      </c>
      <c r="E54" s="22">
        <v>127360</v>
      </c>
      <c r="F54" s="22">
        <v>127360</v>
      </c>
      <c r="G54" s="148"/>
      <c r="H54" s="22">
        <v>127360</v>
      </c>
      <c r="I54" s="148"/>
      <c r="J54" s="148"/>
      <c r="K54" s="148"/>
      <c r="L54" s="128"/>
    </row>
    <row r="55" spans="1:12" s="120" customFormat="1" ht="12.75">
      <c r="A55" s="20"/>
      <c r="B55" s="20"/>
      <c r="C55" s="20">
        <v>4120</v>
      </c>
      <c r="D55" s="21" t="s">
        <v>132</v>
      </c>
      <c r="E55" s="22">
        <v>20802</v>
      </c>
      <c r="F55" s="22">
        <v>20802</v>
      </c>
      <c r="G55" s="148"/>
      <c r="H55" s="22">
        <v>20802</v>
      </c>
      <c r="I55" s="148"/>
      <c r="J55" s="148"/>
      <c r="K55" s="148"/>
      <c r="L55" s="128"/>
    </row>
    <row r="56" spans="1:12" s="120" customFormat="1" ht="12.75" hidden="1">
      <c r="A56" s="20"/>
      <c r="B56" s="20"/>
      <c r="C56" s="20">
        <v>4170</v>
      </c>
      <c r="D56" s="21" t="s">
        <v>138</v>
      </c>
      <c r="E56" s="22"/>
      <c r="F56" s="22"/>
      <c r="G56" s="22"/>
      <c r="H56" s="22"/>
      <c r="I56" s="148"/>
      <c r="J56" s="148"/>
      <c r="K56" s="148"/>
      <c r="L56" s="128"/>
    </row>
    <row r="57" spans="1:12" s="120" customFormat="1" ht="12.75">
      <c r="A57" s="20"/>
      <c r="B57" s="20"/>
      <c r="C57" s="20">
        <v>4210</v>
      </c>
      <c r="D57" s="21" t="s">
        <v>122</v>
      </c>
      <c r="E57" s="22">
        <v>45000</v>
      </c>
      <c r="F57" s="22">
        <v>45000</v>
      </c>
      <c r="G57" s="148"/>
      <c r="H57" s="148"/>
      <c r="I57" s="148"/>
      <c r="J57" s="148"/>
      <c r="K57" s="148"/>
      <c r="L57" s="128"/>
    </row>
    <row r="58" spans="1:12" s="120" customFormat="1" ht="12.75">
      <c r="A58" s="20"/>
      <c r="B58" s="20"/>
      <c r="C58" s="20">
        <v>4260</v>
      </c>
      <c r="D58" s="21" t="s">
        <v>139</v>
      </c>
      <c r="E58" s="22">
        <v>40000</v>
      </c>
      <c r="F58" s="22">
        <v>40000</v>
      </c>
      <c r="G58" s="148"/>
      <c r="H58" s="148"/>
      <c r="I58" s="148"/>
      <c r="J58" s="148"/>
      <c r="K58" s="148"/>
      <c r="L58" s="128"/>
    </row>
    <row r="59" spans="1:12" s="120" customFormat="1" ht="12.75" hidden="1">
      <c r="A59" s="20"/>
      <c r="B59" s="20"/>
      <c r="C59" s="20"/>
      <c r="D59" s="21"/>
      <c r="E59" s="22"/>
      <c r="F59" s="22"/>
      <c r="G59" s="148"/>
      <c r="H59" s="148"/>
      <c r="I59" s="148"/>
      <c r="J59" s="148"/>
      <c r="K59" s="148"/>
      <c r="L59" s="128"/>
    </row>
    <row r="60" spans="1:12" s="120" customFormat="1" ht="12.75">
      <c r="A60" s="20"/>
      <c r="B60" s="20"/>
      <c r="C60" s="20">
        <v>4280</v>
      </c>
      <c r="D60" s="21" t="s">
        <v>140</v>
      </c>
      <c r="E60" s="22">
        <v>900</v>
      </c>
      <c r="F60" s="22">
        <v>900</v>
      </c>
      <c r="G60" s="148"/>
      <c r="H60" s="148"/>
      <c r="I60" s="148"/>
      <c r="J60" s="148"/>
      <c r="K60" s="148"/>
      <c r="L60" s="128"/>
    </row>
    <row r="61" spans="1:12" s="120" customFormat="1" ht="12.75">
      <c r="A61" s="20"/>
      <c r="B61" s="20"/>
      <c r="C61" s="20">
        <v>4300</v>
      </c>
      <c r="D61" s="21" t="s">
        <v>118</v>
      </c>
      <c r="E61" s="22">
        <v>90000</v>
      </c>
      <c r="F61" s="22">
        <v>90000</v>
      </c>
      <c r="G61" s="148"/>
      <c r="H61" s="148"/>
      <c r="I61" s="148"/>
      <c r="J61" s="148"/>
      <c r="K61" s="148"/>
      <c r="L61" s="128"/>
    </row>
    <row r="62" spans="1:12" s="120" customFormat="1" ht="12.75">
      <c r="A62" s="20"/>
      <c r="B62" s="20"/>
      <c r="C62" s="20">
        <v>4350</v>
      </c>
      <c r="D62" s="21" t="s">
        <v>141</v>
      </c>
      <c r="E62" s="22">
        <v>2000</v>
      </c>
      <c r="F62" s="22">
        <v>2000</v>
      </c>
      <c r="G62" s="148"/>
      <c r="H62" s="148"/>
      <c r="I62" s="148"/>
      <c r="J62" s="148"/>
      <c r="K62" s="148"/>
      <c r="L62" s="128"/>
    </row>
    <row r="63" spans="1:12" s="120" customFormat="1" ht="38.25">
      <c r="A63" s="20"/>
      <c r="B63" s="20"/>
      <c r="C63" s="20">
        <v>4360</v>
      </c>
      <c r="D63" s="24" t="s">
        <v>142</v>
      </c>
      <c r="E63" s="22">
        <v>2000</v>
      </c>
      <c r="F63" s="22">
        <v>2000</v>
      </c>
      <c r="G63" s="148"/>
      <c r="H63" s="148"/>
      <c r="I63" s="148"/>
      <c r="J63" s="148"/>
      <c r="K63" s="148"/>
      <c r="L63" s="128"/>
    </row>
    <row r="64" spans="1:12" s="120" customFormat="1" ht="38.25">
      <c r="A64" s="20"/>
      <c r="B64" s="20"/>
      <c r="C64" s="20">
        <v>4370</v>
      </c>
      <c r="D64" s="24" t="s">
        <v>143</v>
      </c>
      <c r="E64" s="22">
        <v>8000</v>
      </c>
      <c r="F64" s="22">
        <v>8000</v>
      </c>
      <c r="G64" s="148"/>
      <c r="H64" s="148"/>
      <c r="I64" s="148"/>
      <c r="J64" s="148"/>
      <c r="K64" s="148"/>
      <c r="L64" s="128"/>
    </row>
    <row r="65" spans="1:12" s="120" customFormat="1" ht="12.75">
      <c r="A65" s="20"/>
      <c r="B65" s="20"/>
      <c r="C65" s="20">
        <v>4410</v>
      </c>
      <c r="D65" s="21" t="s">
        <v>133</v>
      </c>
      <c r="E65" s="22">
        <v>8000</v>
      </c>
      <c r="F65" s="22">
        <v>8000</v>
      </c>
      <c r="G65" s="148"/>
      <c r="H65" s="148"/>
      <c r="I65" s="148"/>
      <c r="J65" s="148"/>
      <c r="K65" s="148"/>
      <c r="L65" s="128"/>
    </row>
    <row r="66" spans="1:12" s="120" customFormat="1" ht="12.75">
      <c r="A66" s="20"/>
      <c r="B66" s="20"/>
      <c r="C66" s="20">
        <v>4430</v>
      </c>
      <c r="D66" s="21" t="s">
        <v>144</v>
      </c>
      <c r="E66" s="22">
        <f>4000+1400</f>
        <v>5400</v>
      </c>
      <c r="F66" s="22">
        <f>4000+1400</f>
        <v>5400</v>
      </c>
      <c r="G66" s="148"/>
      <c r="H66" s="148"/>
      <c r="I66" s="148"/>
      <c r="J66" s="148"/>
      <c r="K66" s="148"/>
      <c r="L66" s="128"/>
    </row>
    <row r="67" spans="1:12" s="120" customFormat="1" ht="12.75">
      <c r="A67" s="20"/>
      <c r="B67" s="20"/>
      <c r="C67" s="20">
        <v>4440</v>
      </c>
      <c r="D67" s="21" t="s">
        <v>134</v>
      </c>
      <c r="E67" s="22">
        <v>16449</v>
      </c>
      <c r="F67" s="22">
        <v>16449</v>
      </c>
      <c r="G67" s="148"/>
      <c r="H67" s="148"/>
      <c r="I67" s="148"/>
      <c r="J67" s="148"/>
      <c r="K67" s="148"/>
      <c r="L67" s="128"/>
    </row>
    <row r="68" spans="1:12" s="120" customFormat="1" ht="12.75">
      <c r="A68" s="20"/>
      <c r="B68" s="20"/>
      <c r="C68" s="20">
        <v>4700</v>
      </c>
      <c r="D68" s="160" t="s">
        <v>145</v>
      </c>
      <c r="E68" s="22">
        <v>14000</v>
      </c>
      <c r="F68" s="22">
        <v>14000</v>
      </c>
      <c r="G68" s="148"/>
      <c r="H68" s="148"/>
      <c r="I68" s="148"/>
      <c r="J68" s="148"/>
      <c r="K68" s="148"/>
      <c r="L68" s="128"/>
    </row>
    <row r="69" spans="1:12" s="120" customFormat="1" ht="25.5">
      <c r="A69" s="20"/>
      <c r="B69" s="20"/>
      <c r="C69" s="20">
        <v>4740</v>
      </c>
      <c r="D69" s="147" t="s">
        <v>136</v>
      </c>
      <c r="E69" s="22">
        <f>4000-250</f>
        <v>3750</v>
      </c>
      <c r="F69" s="22">
        <f>4000-250</f>
        <v>3750</v>
      </c>
      <c r="G69" s="148"/>
      <c r="H69" s="148"/>
      <c r="I69" s="148"/>
      <c r="J69" s="148"/>
      <c r="K69" s="148"/>
      <c r="L69" s="128"/>
    </row>
    <row r="70" spans="1:12" s="120" customFormat="1" ht="25.5">
      <c r="A70" s="20"/>
      <c r="B70" s="20"/>
      <c r="C70" s="20">
        <v>4750</v>
      </c>
      <c r="D70" s="147" t="s">
        <v>146</v>
      </c>
      <c r="E70" s="22">
        <v>15000</v>
      </c>
      <c r="F70" s="22">
        <v>15000</v>
      </c>
      <c r="G70" s="148"/>
      <c r="H70" s="148"/>
      <c r="I70" s="148"/>
      <c r="J70" s="148"/>
      <c r="K70" s="148"/>
      <c r="L70" s="128"/>
    </row>
    <row r="71" spans="1:12" s="120" customFormat="1" ht="25.5" hidden="1">
      <c r="A71" s="20"/>
      <c r="B71" s="20"/>
      <c r="C71" s="20">
        <v>6050</v>
      </c>
      <c r="D71" s="24" t="s">
        <v>114</v>
      </c>
      <c r="E71" s="22"/>
      <c r="F71" s="148"/>
      <c r="G71" s="148"/>
      <c r="H71" s="148"/>
      <c r="I71" s="148"/>
      <c r="J71" s="148"/>
      <c r="K71" s="148"/>
      <c r="L71" s="23"/>
    </row>
    <row r="72" spans="1:12" s="120" customFormat="1" ht="25.5">
      <c r="A72" s="20"/>
      <c r="B72" s="56"/>
      <c r="C72" s="56">
        <v>6060</v>
      </c>
      <c r="D72" s="27" t="s">
        <v>147</v>
      </c>
      <c r="E72" s="28">
        <v>6000</v>
      </c>
      <c r="F72" s="161"/>
      <c r="G72" s="162"/>
      <c r="H72" s="162"/>
      <c r="I72" s="162"/>
      <c r="J72" s="162"/>
      <c r="K72" s="162"/>
      <c r="L72" s="29">
        <v>6000</v>
      </c>
    </row>
    <row r="73" spans="1:12" s="120" customFormat="1" ht="12.75">
      <c r="A73" s="58"/>
      <c r="B73" s="60">
        <v>75095</v>
      </c>
      <c r="C73" s="84"/>
      <c r="D73" s="163" t="s">
        <v>20</v>
      </c>
      <c r="E73" s="62">
        <f>SUM(E74:E75)</f>
        <v>5500</v>
      </c>
      <c r="F73" s="62">
        <f>SUM(F74:F75)</f>
        <v>5500</v>
      </c>
      <c r="G73" s="128"/>
      <c r="H73" s="128"/>
      <c r="I73" s="128"/>
      <c r="J73" s="128"/>
      <c r="K73" s="128"/>
      <c r="L73" s="128"/>
    </row>
    <row r="74" spans="1:12" s="120" customFormat="1" ht="12.75">
      <c r="A74" s="58"/>
      <c r="B74" s="75"/>
      <c r="C74" s="48">
        <v>3030</v>
      </c>
      <c r="D74" s="164" t="s">
        <v>125</v>
      </c>
      <c r="E74" s="37">
        <v>5400</v>
      </c>
      <c r="F74" s="134">
        <v>5400</v>
      </c>
      <c r="G74" s="126"/>
      <c r="H74" s="135"/>
      <c r="I74" s="126"/>
      <c r="J74" s="135"/>
      <c r="K74" s="126"/>
      <c r="L74" s="136"/>
    </row>
    <row r="75" spans="1:12" s="120" customFormat="1" ht="12.75">
      <c r="A75" s="81"/>
      <c r="B75" s="82"/>
      <c r="C75" s="81">
        <v>4210</v>
      </c>
      <c r="D75" s="154" t="s">
        <v>122</v>
      </c>
      <c r="E75" s="29">
        <v>100</v>
      </c>
      <c r="F75" s="142">
        <v>100</v>
      </c>
      <c r="G75" s="129"/>
      <c r="H75" s="143"/>
      <c r="I75" s="129"/>
      <c r="J75" s="143"/>
      <c r="K75" s="129"/>
      <c r="L75" s="156"/>
    </row>
    <row r="76" spans="1:12" s="120" customFormat="1" ht="51">
      <c r="A76" s="71">
        <v>751</v>
      </c>
      <c r="B76" s="72"/>
      <c r="C76" s="70"/>
      <c r="D76" s="32" t="s">
        <v>148</v>
      </c>
      <c r="E76" s="33">
        <f>SUM(E77)</f>
        <v>1100</v>
      </c>
      <c r="F76" s="33">
        <f>SUM(F77)</f>
        <v>1100</v>
      </c>
      <c r="G76" s="128"/>
      <c r="H76" s="128"/>
      <c r="I76" s="128"/>
      <c r="J76" s="128"/>
      <c r="K76" s="128"/>
      <c r="L76" s="128"/>
    </row>
    <row r="77" spans="1:12" s="120" customFormat="1" ht="25.5">
      <c r="A77" s="98"/>
      <c r="B77" s="60">
        <v>75101</v>
      </c>
      <c r="C77" s="84"/>
      <c r="D77" s="163" t="s">
        <v>40</v>
      </c>
      <c r="E77" s="62">
        <f>SUM(E78:E79)</f>
        <v>1100</v>
      </c>
      <c r="F77" s="62">
        <f>SUM(F78:F79)</f>
        <v>1100</v>
      </c>
      <c r="G77" s="126"/>
      <c r="H77" s="126"/>
      <c r="I77" s="126"/>
      <c r="J77" s="126"/>
      <c r="K77" s="126"/>
      <c r="L77" s="126"/>
    </row>
    <row r="78" spans="1:12" s="120" customFormat="1" ht="12.75">
      <c r="A78" s="20"/>
      <c r="B78" s="53"/>
      <c r="C78" s="48">
        <v>4300</v>
      </c>
      <c r="D78" s="145" t="s">
        <v>118</v>
      </c>
      <c r="E78" s="37">
        <v>800</v>
      </c>
      <c r="F78" s="134">
        <v>800</v>
      </c>
      <c r="G78" s="126"/>
      <c r="H78" s="135"/>
      <c r="I78" s="126"/>
      <c r="J78" s="135"/>
      <c r="K78" s="126"/>
      <c r="L78" s="136"/>
    </row>
    <row r="79" spans="1:12" s="120" customFormat="1" ht="25.5">
      <c r="A79" s="56"/>
      <c r="B79" s="56"/>
      <c r="C79" s="81">
        <v>4740</v>
      </c>
      <c r="D79" s="157" t="s">
        <v>136</v>
      </c>
      <c r="E79" s="29">
        <v>300</v>
      </c>
      <c r="F79" s="142">
        <v>300</v>
      </c>
      <c r="G79" s="129"/>
      <c r="H79" s="143"/>
      <c r="I79" s="129"/>
      <c r="J79" s="143"/>
      <c r="K79" s="129"/>
      <c r="L79" s="156"/>
    </row>
    <row r="80" spans="1:12" s="120" customFormat="1" ht="25.5">
      <c r="A80" s="77">
        <v>754</v>
      </c>
      <c r="B80" s="72"/>
      <c r="C80" s="70"/>
      <c r="D80" s="32" t="s">
        <v>149</v>
      </c>
      <c r="E80" s="33">
        <f>SUM(E81,E95,E99)</f>
        <v>121800</v>
      </c>
      <c r="F80" s="33">
        <f>SUM(F81,F95,F99)</f>
        <v>121800</v>
      </c>
      <c r="G80" s="33">
        <f>SUM(G81,G95,G99)</f>
        <v>32263</v>
      </c>
      <c r="H80" s="33">
        <f>SUM(H81,H95,H99)</f>
        <v>5030</v>
      </c>
      <c r="I80" s="129"/>
      <c r="J80" s="129"/>
      <c r="K80" s="129"/>
      <c r="L80" s="129"/>
    </row>
    <row r="81" spans="1:12" s="120" customFormat="1" ht="12.75">
      <c r="A81" s="77"/>
      <c r="B81" s="50">
        <v>75412</v>
      </c>
      <c r="C81" s="76"/>
      <c r="D81" s="155" t="s">
        <v>150</v>
      </c>
      <c r="E81" s="52">
        <f>SUM(E82:E94)</f>
        <v>110950</v>
      </c>
      <c r="F81" s="52">
        <f>SUM(F82:F94)</f>
        <v>110950</v>
      </c>
      <c r="G81" s="62">
        <f>SUM(G82:G94)</f>
        <v>31863</v>
      </c>
      <c r="H81" s="62">
        <f>SUM(H82:H94)</f>
        <v>5030</v>
      </c>
      <c r="I81" s="128"/>
      <c r="J81" s="128"/>
      <c r="K81" s="128"/>
      <c r="L81" s="128"/>
    </row>
    <row r="82" spans="1:12" s="120" customFormat="1" ht="12.75">
      <c r="A82" s="20"/>
      <c r="B82" s="53"/>
      <c r="C82" s="53">
        <v>3030</v>
      </c>
      <c r="D82" s="165" t="s">
        <v>151</v>
      </c>
      <c r="E82" s="55">
        <v>6000</v>
      </c>
      <c r="F82" s="55">
        <v>6000</v>
      </c>
      <c r="G82" s="159"/>
      <c r="H82" s="159"/>
      <c r="I82" s="159"/>
      <c r="J82" s="159"/>
      <c r="K82" s="159"/>
      <c r="L82" s="126"/>
    </row>
    <row r="83" spans="1:12" s="120" customFormat="1" ht="12.75">
      <c r="A83" s="20"/>
      <c r="B83" s="20"/>
      <c r="C83" s="20">
        <v>4010</v>
      </c>
      <c r="D83" s="21" t="s">
        <v>129</v>
      </c>
      <c r="E83" s="22">
        <v>30037</v>
      </c>
      <c r="F83" s="22">
        <v>30037</v>
      </c>
      <c r="G83" s="22">
        <v>30037</v>
      </c>
      <c r="H83" s="148"/>
      <c r="I83" s="148"/>
      <c r="J83" s="148"/>
      <c r="K83" s="148"/>
      <c r="L83" s="128"/>
    </row>
    <row r="84" spans="1:12" s="120" customFormat="1" ht="12.75">
      <c r="A84" s="20"/>
      <c r="B84" s="20"/>
      <c r="C84" s="20">
        <v>4040</v>
      </c>
      <c r="D84" s="21" t="s">
        <v>130</v>
      </c>
      <c r="E84" s="22">
        <v>1826</v>
      </c>
      <c r="F84" s="22">
        <v>1826</v>
      </c>
      <c r="G84" s="22">
        <v>1826</v>
      </c>
      <c r="H84" s="148"/>
      <c r="I84" s="148"/>
      <c r="J84" s="148"/>
      <c r="K84" s="148"/>
      <c r="L84" s="128"/>
    </row>
    <row r="85" spans="1:12" s="120" customFormat="1" ht="12.75">
      <c r="A85" s="20"/>
      <c r="B85" s="20"/>
      <c r="C85" s="20">
        <v>4110</v>
      </c>
      <c r="D85" s="21" t="s">
        <v>131</v>
      </c>
      <c r="E85" s="22">
        <v>4328</v>
      </c>
      <c r="F85" s="22">
        <v>4328</v>
      </c>
      <c r="G85" s="148"/>
      <c r="H85" s="22">
        <v>4328</v>
      </c>
      <c r="I85" s="148"/>
      <c r="J85" s="148"/>
      <c r="K85" s="148"/>
      <c r="L85" s="128"/>
    </row>
    <row r="86" spans="1:12" s="120" customFormat="1" ht="12.75">
      <c r="A86" s="20"/>
      <c r="B86" s="20"/>
      <c r="C86" s="20">
        <v>4120</v>
      </c>
      <c r="D86" s="21" t="s">
        <v>132</v>
      </c>
      <c r="E86" s="22">
        <v>702</v>
      </c>
      <c r="F86" s="22">
        <v>702</v>
      </c>
      <c r="G86" s="148"/>
      <c r="H86" s="22">
        <v>702</v>
      </c>
      <c r="I86" s="148"/>
      <c r="J86" s="148"/>
      <c r="K86" s="148"/>
      <c r="L86" s="128"/>
    </row>
    <row r="87" spans="1:12" s="120" customFormat="1" ht="12.75">
      <c r="A87" s="20"/>
      <c r="B87" s="20"/>
      <c r="C87" s="20">
        <v>4210</v>
      </c>
      <c r="D87" s="21" t="s">
        <v>122</v>
      </c>
      <c r="E87" s="22">
        <f>32000+13500</f>
        <v>45500</v>
      </c>
      <c r="F87" s="22">
        <f>32000+13500</f>
        <v>45500</v>
      </c>
      <c r="G87" s="148"/>
      <c r="H87" s="148"/>
      <c r="I87" s="148"/>
      <c r="J87" s="148"/>
      <c r="K87" s="148"/>
      <c r="L87" s="128"/>
    </row>
    <row r="88" spans="1:12" s="120" customFormat="1" ht="12.75">
      <c r="A88" s="20"/>
      <c r="B88" s="20"/>
      <c r="C88" s="20">
        <v>4260</v>
      </c>
      <c r="D88" s="21" t="s">
        <v>139</v>
      </c>
      <c r="E88" s="22">
        <v>5500</v>
      </c>
      <c r="F88" s="22">
        <v>5500</v>
      </c>
      <c r="G88" s="148"/>
      <c r="H88" s="148"/>
      <c r="I88" s="148"/>
      <c r="J88" s="148"/>
      <c r="K88" s="148"/>
      <c r="L88" s="128"/>
    </row>
    <row r="89" spans="1:12" s="120" customFormat="1" ht="12.75" hidden="1">
      <c r="A89" s="20"/>
      <c r="B89" s="20"/>
      <c r="C89" s="20">
        <v>4270</v>
      </c>
      <c r="D89" s="21" t="s">
        <v>123</v>
      </c>
      <c r="E89" s="22"/>
      <c r="F89" s="22"/>
      <c r="G89" s="148"/>
      <c r="H89" s="148"/>
      <c r="I89" s="148"/>
      <c r="J89" s="148"/>
      <c r="K89" s="148"/>
      <c r="L89" s="128"/>
    </row>
    <row r="90" spans="1:12" s="120" customFormat="1" ht="12.75">
      <c r="A90" s="20"/>
      <c r="B90" s="20"/>
      <c r="C90" s="20">
        <v>4280</v>
      </c>
      <c r="D90" s="21" t="s">
        <v>140</v>
      </c>
      <c r="E90" s="22">
        <v>60</v>
      </c>
      <c r="F90" s="22">
        <v>60</v>
      </c>
      <c r="G90" s="148"/>
      <c r="H90" s="148"/>
      <c r="I90" s="148"/>
      <c r="J90" s="148"/>
      <c r="K90" s="148"/>
      <c r="L90" s="128"/>
    </row>
    <row r="91" spans="1:12" s="120" customFormat="1" ht="12.75">
      <c r="A91" s="20"/>
      <c r="B91" s="20"/>
      <c r="C91" s="20">
        <v>4300</v>
      </c>
      <c r="D91" s="21" t="s">
        <v>118</v>
      </c>
      <c r="E91" s="22">
        <v>8000</v>
      </c>
      <c r="F91" s="22">
        <v>8000</v>
      </c>
      <c r="G91" s="148"/>
      <c r="H91" s="148"/>
      <c r="I91" s="148"/>
      <c r="J91" s="148"/>
      <c r="K91" s="148"/>
      <c r="L91" s="128"/>
    </row>
    <row r="92" spans="1:12" s="120" customFormat="1" ht="38.25">
      <c r="A92" s="20"/>
      <c r="B92" s="20"/>
      <c r="C92" s="20">
        <v>4370</v>
      </c>
      <c r="D92" s="24" t="s">
        <v>143</v>
      </c>
      <c r="E92" s="22">
        <v>1500</v>
      </c>
      <c r="F92" s="22">
        <v>1500</v>
      </c>
      <c r="G92" s="148"/>
      <c r="H92" s="148"/>
      <c r="I92" s="148"/>
      <c r="J92" s="148"/>
      <c r="K92" s="148"/>
      <c r="L92" s="128"/>
    </row>
    <row r="93" spans="1:12" s="120" customFormat="1" ht="12.75">
      <c r="A93" s="20"/>
      <c r="B93" s="20"/>
      <c r="C93" s="20">
        <v>4430</v>
      </c>
      <c r="D93" s="21" t="s">
        <v>152</v>
      </c>
      <c r="E93" s="22">
        <v>6500</v>
      </c>
      <c r="F93" s="22">
        <v>6500</v>
      </c>
      <c r="G93" s="148"/>
      <c r="H93" s="148"/>
      <c r="I93" s="148"/>
      <c r="J93" s="148"/>
      <c r="K93" s="148"/>
      <c r="L93" s="128"/>
    </row>
    <row r="94" spans="1:12" s="120" customFormat="1" ht="12.75">
      <c r="A94" s="20"/>
      <c r="B94" s="56"/>
      <c r="C94" s="56">
        <v>4440</v>
      </c>
      <c r="D94" s="166" t="s">
        <v>134</v>
      </c>
      <c r="E94" s="28">
        <v>997</v>
      </c>
      <c r="F94" s="28">
        <v>997</v>
      </c>
      <c r="G94" s="162"/>
      <c r="H94" s="162"/>
      <c r="I94" s="162"/>
      <c r="J94" s="162"/>
      <c r="K94" s="162"/>
      <c r="L94" s="129"/>
    </row>
    <row r="95" spans="1:12" s="120" customFormat="1" ht="12.75">
      <c r="A95" s="98"/>
      <c r="B95" s="60">
        <v>75414</v>
      </c>
      <c r="C95" s="84"/>
      <c r="D95" s="132" t="s">
        <v>42</v>
      </c>
      <c r="E95" s="62">
        <f>SUM(E96:E98)</f>
        <v>850</v>
      </c>
      <c r="F95" s="62">
        <f>SUM(F96:F98)</f>
        <v>850</v>
      </c>
      <c r="G95" s="62">
        <f>SUM(G96)</f>
        <v>400</v>
      </c>
      <c r="H95" s="128"/>
      <c r="I95" s="128"/>
      <c r="J95" s="128"/>
      <c r="K95" s="128"/>
      <c r="L95" s="128"/>
    </row>
    <row r="96" spans="1:12" s="120" customFormat="1" ht="12.75">
      <c r="A96" s="58"/>
      <c r="B96" s="75"/>
      <c r="C96" s="48">
        <v>4170</v>
      </c>
      <c r="D96" s="145" t="s">
        <v>153</v>
      </c>
      <c r="E96" s="37">
        <v>400</v>
      </c>
      <c r="F96" s="134">
        <v>400</v>
      </c>
      <c r="G96" s="37">
        <v>400</v>
      </c>
      <c r="H96" s="135"/>
      <c r="I96" s="126"/>
      <c r="J96" s="135"/>
      <c r="K96" s="126"/>
      <c r="L96" s="136"/>
    </row>
    <row r="97" spans="1:12" s="120" customFormat="1" ht="12.75">
      <c r="A97" s="58"/>
      <c r="B97" s="87"/>
      <c r="C97" s="58">
        <v>4210</v>
      </c>
      <c r="D97" s="146" t="s">
        <v>122</v>
      </c>
      <c r="E97" s="23">
        <v>250</v>
      </c>
      <c r="F97" s="138">
        <v>250</v>
      </c>
      <c r="G97" s="128"/>
      <c r="H97" s="139"/>
      <c r="I97" s="128"/>
      <c r="J97" s="139"/>
      <c r="K97" s="128"/>
      <c r="L97" s="140"/>
    </row>
    <row r="98" spans="1:12" s="120" customFormat="1" ht="12.75">
      <c r="A98" s="58"/>
      <c r="B98" s="87"/>
      <c r="C98" s="58">
        <v>4700</v>
      </c>
      <c r="D98" s="146" t="s">
        <v>145</v>
      </c>
      <c r="E98" s="23">
        <v>200</v>
      </c>
      <c r="F98" s="138">
        <v>200</v>
      </c>
      <c r="G98" s="128"/>
      <c r="H98" s="139"/>
      <c r="I98" s="128"/>
      <c r="J98" s="139"/>
      <c r="K98" s="128"/>
      <c r="L98" s="140"/>
    </row>
    <row r="99" spans="1:12" s="120" customFormat="1" ht="12.75">
      <c r="A99" s="58"/>
      <c r="B99" s="45">
        <v>75421</v>
      </c>
      <c r="C99" s="44"/>
      <c r="D99" s="150" t="s">
        <v>154</v>
      </c>
      <c r="E99" s="14">
        <f>SUM(E100)</f>
        <v>10000</v>
      </c>
      <c r="F99" s="167">
        <f>SUM(F100)</f>
        <v>10000</v>
      </c>
      <c r="G99" s="122"/>
      <c r="H99" s="152"/>
      <c r="I99" s="122"/>
      <c r="J99" s="152"/>
      <c r="K99" s="122"/>
      <c r="L99" s="153"/>
    </row>
    <row r="100" spans="1:12" s="120" customFormat="1" ht="12.75">
      <c r="A100" s="81"/>
      <c r="B100" s="82"/>
      <c r="C100" s="168">
        <v>4300</v>
      </c>
      <c r="D100" s="120" t="s">
        <v>118</v>
      </c>
      <c r="E100" s="169">
        <v>10000</v>
      </c>
      <c r="F100" s="169">
        <v>10000</v>
      </c>
      <c r="G100" s="129"/>
      <c r="H100" s="143"/>
      <c r="I100" s="129"/>
      <c r="J100" s="143"/>
      <c r="K100" s="129"/>
      <c r="L100" s="156"/>
    </row>
    <row r="101" spans="1:12" s="120" customFormat="1" ht="61.5" customHeight="1">
      <c r="A101" s="71">
        <v>756</v>
      </c>
      <c r="B101" s="150"/>
      <c r="C101" s="13"/>
      <c r="D101" s="170" t="s">
        <v>155</v>
      </c>
      <c r="E101" s="14">
        <f>SUM(E102)</f>
        <v>27000</v>
      </c>
      <c r="F101" s="14">
        <f>SUM(F102)</f>
        <v>27000</v>
      </c>
      <c r="G101" s="14">
        <f>SUM(G102)</f>
        <v>11000</v>
      </c>
      <c r="H101" s="122"/>
      <c r="I101" s="122"/>
      <c r="J101" s="122"/>
      <c r="K101" s="122"/>
      <c r="L101" s="122"/>
    </row>
    <row r="102" spans="1:12" s="120" customFormat="1" ht="25.5">
      <c r="A102" s="58"/>
      <c r="B102" s="60">
        <v>75647</v>
      </c>
      <c r="C102" s="84"/>
      <c r="D102" s="163" t="s">
        <v>156</v>
      </c>
      <c r="E102" s="62">
        <f>SUM(E103:E106)</f>
        <v>27000</v>
      </c>
      <c r="F102" s="62">
        <f>SUM(F103:F106)</f>
        <v>27000</v>
      </c>
      <c r="G102" s="52">
        <f>SUM(G103)</f>
        <v>11000</v>
      </c>
      <c r="H102" s="126"/>
      <c r="I102" s="126"/>
      <c r="J102" s="126"/>
      <c r="K102" s="126"/>
      <c r="L102" s="126"/>
    </row>
    <row r="103" spans="1:12" s="120" customFormat="1" ht="12.75">
      <c r="A103" s="20"/>
      <c r="B103" s="53"/>
      <c r="C103" s="48">
        <v>4100</v>
      </c>
      <c r="D103" s="145" t="s">
        <v>157</v>
      </c>
      <c r="E103" s="37">
        <v>11000</v>
      </c>
      <c r="F103" s="37">
        <v>11000</v>
      </c>
      <c r="G103" s="37">
        <v>11000</v>
      </c>
      <c r="H103" s="135"/>
      <c r="I103" s="126"/>
      <c r="J103" s="135"/>
      <c r="K103" s="126"/>
      <c r="L103" s="136"/>
    </row>
    <row r="104" spans="1:12" s="120" customFormat="1" ht="12.75">
      <c r="A104" s="20"/>
      <c r="B104" s="20"/>
      <c r="C104" s="58">
        <v>4210</v>
      </c>
      <c r="D104" s="146" t="s">
        <v>122</v>
      </c>
      <c r="E104" s="23">
        <v>4000</v>
      </c>
      <c r="F104" s="23">
        <v>4000</v>
      </c>
      <c r="G104" s="128"/>
      <c r="H104" s="139"/>
      <c r="I104" s="128"/>
      <c r="J104" s="139"/>
      <c r="K104" s="128"/>
      <c r="L104" s="140"/>
    </row>
    <row r="105" spans="1:12" s="120" customFormat="1" ht="12.75">
      <c r="A105" s="20"/>
      <c r="B105" s="20"/>
      <c r="C105" s="58">
        <v>4300</v>
      </c>
      <c r="D105" s="146" t="s">
        <v>118</v>
      </c>
      <c r="E105" s="23">
        <v>10000</v>
      </c>
      <c r="F105" s="23">
        <v>10000</v>
      </c>
      <c r="G105" s="128"/>
      <c r="H105" s="139"/>
      <c r="I105" s="128"/>
      <c r="J105" s="139"/>
      <c r="K105" s="128"/>
      <c r="L105" s="140"/>
    </row>
    <row r="106" spans="1:12" s="120" customFormat="1" ht="25.5">
      <c r="A106" s="56"/>
      <c r="B106" s="56"/>
      <c r="C106" s="81">
        <v>4740</v>
      </c>
      <c r="D106" s="157" t="s">
        <v>136</v>
      </c>
      <c r="E106" s="29">
        <v>2000</v>
      </c>
      <c r="F106" s="29">
        <v>2000</v>
      </c>
      <c r="G106" s="129"/>
      <c r="H106" s="143"/>
      <c r="I106" s="129"/>
      <c r="J106" s="143"/>
      <c r="K106" s="129"/>
      <c r="L106" s="156"/>
    </row>
    <row r="107" spans="1:12" s="120" customFormat="1" ht="12.75">
      <c r="A107" s="44">
        <v>757</v>
      </c>
      <c r="B107" s="72"/>
      <c r="C107" s="70"/>
      <c r="D107" s="171" t="s">
        <v>158</v>
      </c>
      <c r="E107" s="33">
        <f>SUM(E108)</f>
        <v>25000</v>
      </c>
      <c r="F107" s="33">
        <f>SUM(F108)</f>
        <v>25000</v>
      </c>
      <c r="G107" s="129"/>
      <c r="H107" s="129"/>
      <c r="I107" s="129"/>
      <c r="J107" s="33">
        <f>SUM(J108)</f>
        <v>25000</v>
      </c>
      <c r="K107" s="129"/>
      <c r="L107" s="129"/>
    </row>
    <row r="108" spans="1:12" s="120" customFormat="1" ht="38.25">
      <c r="A108" s="98"/>
      <c r="B108" s="72">
        <v>75702</v>
      </c>
      <c r="C108" s="70"/>
      <c r="D108" s="32" t="s">
        <v>159</v>
      </c>
      <c r="E108" s="14">
        <f>SUM(E109)</f>
        <v>25000</v>
      </c>
      <c r="F108" s="14">
        <f>SUM(F109)</f>
        <v>25000</v>
      </c>
      <c r="G108" s="128"/>
      <c r="H108" s="128"/>
      <c r="I108" s="128"/>
      <c r="J108" s="14">
        <f>SUM(J109)</f>
        <v>25000</v>
      </c>
      <c r="K108" s="128"/>
      <c r="L108" s="128"/>
    </row>
    <row r="109" spans="1:12" s="120" customFormat="1" ht="38.25">
      <c r="A109" s="81"/>
      <c r="B109" s="82"/>
      <c r="C109" s="56">
        <v>8070</v>
      </c>
      <c r="D109" s="68" t="s">
        <v>160</v>
      </c>
      <c r="E109" s="47">
        <v>25000</v>
      </c>
      <c r="F109" s="47">
        <v>25000</v>
      </c>
      <c r="G109" s="122"/>
      <c r="H109" s="122"/>
      <c r="I109" s="122"/>
      <c r="J109" s="47">
        <v>25000</v>
      </c>
      <c r="K109" s="122"/>
      <c r="L109" s="122"/>
    </row>
    <row r="110" spans="1:12" s="120" customFormat="1" ht="12.75">
      <c r="A110" s="71">
        <v>758</v>
      </c>
      <c r="B110" s="72"/>
      <c r="C110" s="70"/>
      <c r="D110" s="32" t="s">
        <v>79</v>
      </c>
      <c r="E110" s="33">
        <f>SUM(E111)</f>
        <v>63000</v>
      </c>
      <c r="F110" s="33">
        <f>SUM(F111)</f>
        <v>63000</v>
      </c>
      <c r="G110" s="128"/>
      <c r="H110" s="128"/>
      <c r="I110" s="128"/>
      <c r="J110" s="128"/>
      <c r="K110" s="128"/>
      <c r="L110" s="128"/>
    </row>
    <row r="111" spans="1:12" s="120" customFormat="1" ht="12.75">
      <c r="A111" s="98"/>
      <c r="B111" s="72">
        <v>75818</v>
      </c>
      <c r="C111" s="70"/>
      <c r="D111" s="32" t="s">
        <v>161</v>
      </c>
      <c r="E111" s="14">
        <f>SUM(E112)</f>
        <v>63000</v>
      </c>
      <c r="F111" s="14">
        <f>SUM(F112)</f>
        <v>63000</v>
      </c>
      <c r="G111" s="122"/>
      <c r="H111" s="122"/>
      <c r="I111" s="122"/>
      <c r="J111" s="122"/>
      <c r="K111" s="122"/>
      <c r="L111" s="122"/>
    </row>
    <row r="112" spans="1:12" s="120" customFormat="1" ht="12.75">
      <c r="A112" s="81"/>
      <c r="B112" s="82"/>
      <c r="C112" s="56">
        <v>4810</v>
      </c>
      <c r="D112" s="68" t="s">
        <v>162</v>
      </c>
      <c r="E112" s="29">
        <f>100000-37000</f>
        <v>63000</v>
      </c>
      <c r="F112" s="29">
        <f>100000-37000</f>
        <v>63000</v>
      </c>
      <c r="G112" s="128"/>
      <c r="H112" s="128"/>
      <c r="I112" s="128"/>
      <c r="J112" s="128"/>
      <c r="K112" s="128"/>
      <c r="L112" s="128"/>
    </row>
    <row r="113" spans="1:12" s="120" customFormat="1" ht="12.75">
      <c r="A113" s="44">
        <v>801</v>
      </c>
      <c r="B113" s="45"/>
      <c r="C113" s="43"/>
      <c r="D113" s="13" t="s">
        <v>163</v>
      </c>
      <c r="E113" s="14">
        <f>SUM(E114,E135,E146,E148,E168,E170,E172)</f>
        <v>3203455</v>
      </c>
      <c r="F113" s="14">
        <f>SUM(F114,F135,E146,F148,F168,F170,F172)</f>
        <v>3203455</v>
      </c>
      <c r="G113" s="14">
        <f>SUM(G114,G135,G148,G168,G170,G172)</f>
        <v>2083865</v>
      </c>
      <c r="H113" s="14">
        <f>SUM(H114,H135,H148,H168,H170,H172)</f>
        <v>380100</v>
      </c>
      <c r="I113" s="123">
        <f>SUM(I114,I135,I146,I148,I168,I170,I172)</f>
        <v>84000</v>
      </c>
      <c r="J113" s="122"/>
      <c r="K113" s="122"/>
      <c r="L113" s="14"/>
    </row>
    <row r="114" spans="1:12" s="120" customFormat="1" ht="12.75">
      <c r="A114" s="98"/>
      <c r="B114" s="43">
        <v>80101</v>
      </c>
      <c r="C114" s="43"/>
      <c r="D114" s="13" t="s">
        <v>87</v>
      </c>
      <c r="E114" s="14">
        <f>SUM(E115:E133)</f>
        <v>1928306</v>
      </c>
      <c r="F114" s="14">
        <f>SUM(F115:F133)</f>
        <v>1928306</v>
      </c>
      <c r="G114" s="14">
        <f>SUM(G115:G133)</f>
        <v>1330855</v>
      </c>
      <c r="H114" s="14">
        <f>SUM(H115:H133)</f>
        <v>242076</v>
      </c>
      <c r="I114" s="122"/>
      <c r="J114" s="122"/>
      <c r="K114" s="122"/>
      <c r="L114" s="14"/>
    </row>
    <row r="115" spans="1:12" s="120" customFormat="1" ht="24.75" customHeight="1">
      <c r="A115" s="20"/>
      <c r="B115" s="58"/>
      <c r="C115" s="53">
        <v>3020</v>
      </c>
      <c r="D115" s="36" t="s">
        <v>164</v>
      </c>
      <c r="E115" s="134">
        <v>74548</v>
      </c>
      <c r="F115" s="37">
        <v>74548</v>
      </c>
      <c r="G115" s="135"/>
      <c r="H115" s="126"/>
      <c r="I115" s="135"/>
      <c r="J115" s="126"/>
      <c r="K115" s="135"/>
      <c r="L115" s="126"/>
    </row>
    <row r="116" spans="1:12" s="120" customFormat="1" ht="12.75">
      <c r="A116" s="58"/>
      <c r="B116" s="58"/>
      <c r="C116" s="58">
        <v>4010</v>
      </c>
      <c r="D116" s="146" t="s">
        <v>129</v>
      </c>
      <c r="E116" s="23">
        <v>1240367</v>
      </c>
      <c r="F116" s="138">
        <v>1240367</v>
      </c>
      <c r="G116" s="23">
        <v>1240367</v>
      </c>
      <c r="H116" s="139"/>
      <c r="I116" s="128"/>
      <c r="J116" s="139"/>
      <c r="K116" s="128"/>
      <c r="L116" s="140"/>
    </row>
    <row r="117" spans="1:12" s="120" customFormat="1" ht="12.75">
      <c r="A117" s="20"/>
      <c r="B117" s="20"/>
      <c r="C117" s="58">
        <v>4040</v>
      </c>
      <c r="D117" s="146" t="s">
        <v>130</v>
      </c>
      <c r="E117" s="23">
        <v>90488</v>
      </c>
      <c r="F117" s="138">
        <v>90488</v>
      </c>
      <c r="G117" s="23">
        <v>90488</v>
      </c>
      <c r="H117" s="139"/>
      <c r="I117" s="128"/>
      <c r="J117" s="139"/>
      <c r="K117" s="128"/>
      <c r="L117" s="140"/>
    </row>
    <row r="118" spans="1:12" s="120" customFormat="1" ht="12.75">
      <c r="A118" s="20"/>
      <c r="B118" s="20"/>
      <c r="C118" s="58">
        <v>4110</v>
      </c>
      <c r="D118" s="146" t="s">
        <v>131</v>
      </c>
      <c r="E118" s="23">
        <v>208512</v>
      </c>
      <c r="F118" s="23">
        <v>208512</v>
      </c>
      <c r="G118" s="128"/>
      <c r="H118" s="23">
        <v>208512</v>
      </c>
      <c r="I118" s="128"/>
      <c r="J118" s="139"/>
      <c r="K118" s="128"/>
      <c r="L118" s="140"/>
    </row>
    <row r="119" spans="1:12" s="120" customFormat="1" ht="12.75">
      <c r="A119" s="20"/>
      <c r="B119" s="20"/>
      <c r="C119" s="58">
        <v>4120</v>
      </c>
      <c r="D119" s="146" t="s">
        <v>132</v>
      </c>
      <c r="E119" s="23">
        <v>33564</v>
      </c>
      <c r="F119" s="23">
        <v>33564</v>
      </c>
      <c r="G119" s="128"/>
      <c r="H119" s="23">
        <v>33564</v>
      </c>
      <c r="I119" s="128"/>
      <c r="J119" s="139"/>
      <c r="K119" s="128"/>
      <c r="L119" s="140"/>
    </row>
    <row r="120" spans="1:12" s="120" customFormat="1" ht="12.75">
      <c r="A120" s="20"/>
      <c r="B120" s="20"/>
      <c r="C120" s="58">
        <v>4210</v>
      </c>
      <c r="D120" s="146" t="s">
        <v>122</v>
      </c>
      <c r="E120" s="23">
        <v>15000</v>
      </c>
      <c r="F120" s="138">
        <v>15000</v>
      </c>
      <c r="G120" s="128"/>
      <c r="H120" s="139"/>
      <c r="I120" s="128"/>
      <c r="J120" s="139"/>
      <c r="K120" s="128"/>
      <c r="L120" s="140"/>
    </row>
    <row r="121" spans="1:12" s="120" customFormat="1" ht="25.5">
      <c r="A121" s="20"/>
      <c r="B121" s="20"/>
      <c r="C121" s="58">
        <v>4240</v>
      </c>
      <c r="D121" s="172" t="s">
        <v>165</v>
      </c>
      <c r="E121" s="23">
        <v>3000</v>
      </c>
      <c r="F121" s="138">
        <v>3000</v>
      </c>
      <c r="G121" s="128"/>
      <c r="H121" s="139"/>
      <c r="I121" s="128"/>
      <c r="J121" s="139"/>
      <c r="K121" s="128"/>
      <c r="L121" s="140"/>
    </row>
    <row r="122" spans="1:12" s="120" customFormat="1" ht="12.75">
      <c r="A122" s="20"/>
      <c r="B122" s="20"/>
      <c r="C122" s="58">
        <v>4260</v>
      </c>
      <c r="D122" s="146" t="s">
        <v>139</v>
      </c>
      <c r="E122" s="23">
        <v>95000</v>
      </c>
      <c r="F122" s="138">
        <v>95000</v>
      </c>
      <c r="G122" s="128"/>
      <c r="H122" s="139"/>
      <c r="I122" s="128"/>
      <c r="J122" s="139"/>
      <c r="K122" s="128"/>
      <c r="L122" s="140"/>
    </row>
    <row r="123" spans="1:12" s="120" customFormat="1" ht="12.75">
      <c r="A123" s="20"/>
      <c r="B123" s="20"/>
      <c r="C123" s="58">
        <v>4270</v>
      </c>
      <c r="D123" s="146" t="s">
        <v>123</v>
      </c>
      <c r="E123" s="23">
        <v>53000</v>
      </c>
      <c r="F123" s="138">
        <v>53000</v>
      </c>
      <c r="G123" s="128"/>
      <c r="H123" s="139"/>
      <c r="I123" s="128"/>
      <c r="J123" s="139"/>
      <c r="K123" s="128"/>
      <c r="L123" s="140"/>
    </row>
    <row r="124" spans="1:12" s="120" customFormat="1" ht="12.75">
      <c r="A124" s="20"/>
      <c r="B124" s="20"/>
      <c r="C124" s="58">
        <v>4280</v>
      </c>
      <c r="D124" s="146" t="s">
        <v>140</v>
      </c>
      <c r="E124" s="23">
        <v>1300</v>
      </c>
      <c r="F124" s="138">
        <v>1300</v>
      </c>
      <c r="G124" s="128"/>
      <c r="H124" s="139"/>
      <c r="I124" s="128"/>
      <c r="J124" s="139"/>
      <c r="K124" s="128"/>
      <c r="L124" s="140"/>
    </row>
    <row r="125" spans="1:12" s="120" customFormat="1" ht="12.75">
      <c r="A125" s="20"/>
      <c r="B125" s="20"/>
      <c r="C125" s="58">
        <v>4300</v>
      </c>
      <c r="D125" s="146" t="s">
        <v>118</v>
      </c>
      <c r="E125" s="23">
        <v>19000</v>
      </c>
      <c r="F125" s="138">
        <v>19000</v>
      </c>
      <c r="G125" s="128"/>
      <c r="H125" s="139"/>
      <c r="I125" s="128"/>
      <c r="J125" s="139"/>
      <c r="K125" s="128"/>
      <c r="L125" s="140"/>
    </row>
    <row r="126" spans="1:12" s="120" customFormat="1" ht="12.75">
      <c r="A126" s="20"/>
      <c r="B126" s="20"/>
      <c r="C126" s="58">
        <v>4350</v>
      </c>
      <c r="D126" s="146" t="s">
        <v>166</v>
      </c>
      <c r="E126" s="23">
        <v>800</v>
      </c>
      <c r="F126" s="138">
        <v>800</v>
      </c>
      <c r="G126" s="128"/>
      <c r="H126" s="139"/>
      <c r="I126" s="128"/>
      <c r="J126" s="139"/>
      <c r="K126" s="128"/>
      <c r="L126" s="140"/>
    </row>
    <row r="127" spans="1:12" s="120" customFormat="1" ht="38.25">
      <c r="A127" s="20"/>
      <c r="B127" s="20"/>
      <c r="C127" s="58">
        <v>4370</v>
      </c>
      <c r="D127" s="172" t="s">
        <v>143</v>
      </c>
      <c r="E127" s="23">
        <v>4500</v>
      </c>
      <c r="F127" s="138">
        <v>4500</v>
      </c>
      <c r="G127" s="128"/>
      <c r="H127" s="139"/>
      <c r="I127" s="128"/>
      <c r="J127" s="139"/>
      <c r="K127" s="128"/>
      <c r="L127" s="140"/>
    </row>
    <row r="128" spans="1:12" s="120" customFormat="1" ht="12.75">
      <c r="A128" s="20"/>
      <c r="B128" s="20"/>
      <c r="C128" s="58">
        <v>4410</v>
      </c>
      <c r="D128" s="146" t="s">
        <v>133</v>
      </c>
      <c r="E128" s="23">
        <v>3000</v>
      </c>
      <c r="F128" s="138">
        <v>3000</v>
      </c>
      <c r="G128" s="128"/>
      <c r="H128" s="139"/>
      <c r="I128" s="128"/>
      <c r="J128" s="139"/>
      <c r="K128" s="128"/>
      <c r="L128" s="140"/>
    </row>
    <row r="129" spans="1:12" s="120" customFormat="1" ht="12.75">
      <c r="A129" s="20"/>
      <c r="B129" s="20"/>
      <c r="C129" s="58">
        <v>4430</v>
      </c>
      <c r="D129" s="146" t="s">
        <v>144</v>
      </c>
      <c r="E129" s="23">
        <v>4500</v>
      </c>
      <c r="F129" s="138">
        <v>4500</v>
      </c>
      <c r="G129" s="128"/>
      <c r="H129" s="139"/>
      <c r="I129" s="128"/>
      <c r="J129" s="139"/>
      <c r="K129" s="128"/>
      <c r="L129" s="140"/>
    </row>
    <row r="130" spans="1:12" s="120" customFormat="1" ht="12.75">
      <c r="A130" s="20"/>
      <c r="B130" s="20"/>
      <c r="C130" s="58">
        <v>4440</v>
      </c>
      <c r="D130" s="146" t="s">
        <v>134</v>
      </c>
      <c r="E130" s="23">
        <v>76727</v>
      </c>
      <c r="F130" s="138">
        <v>76727</v>
      </c>
      <c r="G130" s="128"/>
      <c r="H130" s="139"/>
      <c r="I130" s="128"/>
      <c r="J130" s="139"/>
      <c r="K130" s="128"/>
      <c r="L130" s="140"/>
    </row>
    <row r="131" spans="1:12" s="120" customFormat="1" ht="12.75">
      <c r="A131" s="20"/>
      <c r="B131" s="20"/>
      <c r="C131" s="18">
        <v>4700</v>
      </c>
      <c r="D131" s="173" t="s">
        <v>145</v>
      </c>
      <c r="E131" s="23">
        <v>1500</v>
      </c>
      <c r="F131" s="138">
        <v>1500</v>
      </c>
      <c r="G131" s="128"/>
      <c r="H131" s="139"/>
      <c r="I131" s="128"/>
      <c r="J131" s="139"/>
      <c r="K131" s="128"/>
      <c r="L131" s="140"/>
    </row>
    <row r="132" spans="1:12" s="120" customFormat="1" ht="25.5">
      <c r="A132" s="20"/>
      <c r="B132" s="20"/>
      <c r="C132" s="160">
        <v>4740</v>
      </c>
      <c r="D132" s="147" t="s">
        <v>136</v>
      </c>
      <c r="E132" s="22">
        <v>1500</v>
      </c>
      <c r="F132" s="22">
        <v>1500</v>
      </c>
      <c r="G132" s="148"/>
      <c r="H132" s="148"/>
      <c r="I132" s="148"/>
      <c r="J132" s="148"/>
      <c r="K132" s="148"/>
      <c r="L132" s="128"/>
    </row>
    <row r="133" spans="1:12" s="120" customFormat="1" ht="25.5">
      <c r="A133" s="58"/>
      <c r="B133" s="20"/>
      <c r="C133" s="18">
        <v>4750</v>
      </c>
      <c r="D133" s="174" t="s">
        <v>146</v>
      </c>
      <c r="E133" s="22">
        <v>2000</v>
      </c>
      <c r="F133" s="22">
        <v>2000</v>
      </c>
      <c r="G133" s="128"/>
      <c r="H133" s="140"/>
      <c r="I133" s="140"/>
      <c r="J133" s="128"/>
      <c r="K133" s="128"/>
      <c r="L133" s="128"/>
    </row>
    <row r="134" spans="1:12" s="120" customFormat="1" ht="25.5" hidden="1">
      <c r="A134" s="81"/>
      <c r="B134" s="81"/>
      <c r="C134" s="66">
        <v>6050</v>
      </c>
      <c r="D134" s="157" t="s">
        <v>114</v>
      </c>
      <c r="E134" s="29"/>
      <c r="F134" s="29"/>
      <c r="G134" s="129"/>
      <c r="H134" s="129"/>
      <c r="I134" s="129"/>
      <c r="J134" s="129"/>
      <c r="K134" s="129"/>
      <c r="L134" s="29"/>
    </row>
    <row r="135" spans="1:12" s="120" customFormat="1" ht="25.5">
      <c r="A135" s="58"/>
      <c r="B135" s="44">
        <v>80103</v>
      </c>
      <c r="C135" s="45"/>
      <c r="D135" s="38" t="s">
        <v>167</v>
      </c>
      <c r="E135" s="14">
        <f>SUM(E136:E145)</f>
        <v>189075</v>
      </c>
      <c r="F135" s="14">
        <f>SUM(F136:F145)</f>
        <v>189075</v>
      </c>
      <c r="G135" s="14">
        <f>SUM(G136:G145)</f>
        <v>142236</v>
      </c>
      <c r="H135" s="14">
        <f>SUM(H136:H145)</f>
        <v>26194</v>
      </c>
      <c r="I135" s="122"/>
      <c r="J135" s="122"/>
      <c r="K135" s="122"/>
      <c r="L135" s="122"/>
    </row>
    <row r="136" spans="1:12" s="120" customFormat="1" ht="25.5">
      <c r="A136" s="20"/>
      <c r="B136" s="53"/>
      <c r="C136" s="48">
        <v>3020</v>
      </c>
      <c r="D136" s="164" t="s">
        <v>164</v>
      </c>
      <c r="E136" s="37">
        <v>9678</v>
      </c>
      <c r="F136" s="134">
        <v>9678</v>
      </c>
      <c r="G136" s="126"/>
      <c r="H136" s="135"/>
      <c r="I136" s="126"/>
      <c r="J136" s="135"/>
      <c r="K136" s="126"/>
      <c r="L136" s="136"/>
    </row>
    <row r="137" spans="1:12" s="120" customFormat="1" ht="12.75">
      <c r="A137" s="20"/>
      <c r="B137" s="20"/>
      <c r="C137" s="58">
        <v>4010</v>
      </c>
      <c r="D137" s="146" t="s">
        <v>129</v>
      </c>
      <c r="E137" s="23">
        <v>133141</v>
      </c>
      <c r="F137" s="138">
        <v>133141</v>
      </c>
      <c r="G137" s="23">
        <v>133141</v>
      </c>
      <c r="H137" s="139"/>
      <c r="I137" s="128"/>
      <c r="J137" s="139"/>
      <c r="K137" s="128"/>
      <c r="L137" s="140"/>
    </row>
    <row r="138" spans="1:12" s="120" customFormat="1" ht="12.75">
      <c r="A138" s="20"/>
      <c r="B138" s="20"/>
      <c r="C138" s="58">
        <v>4040</v>
      </c>
      <c r="D138" s="146" t="s">
        <v>130</v>
      </c>
      <c r="E138" s="23">
        <v>9095</v>
      </c>
      <c r="F138" s="138">
        <v>9095</v>
      </c>
      <c r="G138" s="23">
        <v>9095</v>
      </c>
      <c r="H138" s="139"/>
      <c r="I138" s="128"/>
      <c r="J138" s="139"/>
      <c r="K138" s="128"/>
      <c r="L138" s="140"/>
    </row>
    <row r="139" spans="1:12" s="120" customFormat="1" ht="12.75">
      <c r="A139" s="20"/>
      <c r="B139" s="20"/>
      <c r="C139" s="58">
        <v>4110</v>
      </c>
      <c r="D139" s="146" t="s">
        <v>131</v>
      </c>
      <c r="E139" s="23">
        <v>22563</v>
      </c>
      <c r="F139" s="138">
        <v>22563</v>
      </c>
      <c r="G139" s="128"/>
      <c r="H139" s="138">
        <v>22563</v>
      </c>
      <c r="I139" s="128"/>
      <c r="J139" s="139"/>
      <c r="K139" s="128"/>
      <c r="L139" s="140"/>
    </row>
    <row r="140" spans="1:12" s="120" customFormat="1" ht="12.75">
      <c r="A140" s="20"/>
      <c r="B140" s="20"/>
      <c r="C140" s="58">
        <v>4120</v>
      </c>
      <c r="D140" s="146" t="s">
        <v>132</v>
      </c>
      <c r="E140" s="23">
        <v>3631</v>
      </c>
      <c r="F140" s="138">
        <v>3631</v>
      </c>
      <c r="G140" s="128"/>
      <c r="H140" s="138">
        <v>3631</v>
      </c>
      <c r="I140" s="128"/>
      <c r="J140" s="139"/>
      <c r="K140" s="128"/>
      <c r="L140" s="140"/>
    </row>
    <row r="141" spans="1:12" s="120" customFormat="1" ht="12.75">
      <c r="A141" s="20"/>
      <c r="B141" s="20"/>
      <c r="C141" s="58">
        <v>4210</v>
      </c>
      <c r="D141" s="146" t="s">
        <v>122</v>
      </c>
      <c r="E141" s="23">
        <v>1500</v>
      </c>
      <c r="F141" s="138">
        <v>1500</v>
      </c>
      <c r="G141" s="128"/>
      <c r="H141" s="139"/>
      <c r="I141" s="128"/>
      <c r="J141" s="139"/>
      <c r="K141" s="128"/>
      <c r="L141" s="140"/>
    </row>
    <row r="142" spans="1:12" s="120" customFormat="1" ht="25.5">
      <c r="A142" s="20"/>
      <c r="B142" s="20"/>
      <c r="C142" s="58">
        <v>4240</v>
      </c>
      <c r="D142" s="172" t="s">
        <v>165</v>
      </c>
      <c r="E142" s="23">
        <v>1000</v>
      </c>
      <c r="F142" s="138">
        <v>1000</v>
      </c>
      <c r="G142" s="128"/>
      <c r="H142" s="139"/>
      <c r="I142" s="128"/>
      <c r="J142" s="139"/>
      <c r="K142" s="128"/>
      <c r="L142" s="140"/>
    </row>
    <row r="143" spans="2:12" s="120" customFormat="1" ht="12.75">
      <c r="B143" s="20"/>
      <c r="C143" s="58">
        <v>4300</v>
      </c>
      <c r="D143" s="172" t="s">
        <v>118</v>
      </c>
      <c r="E143" s="23">
        <v>800</v>
      </c>
      <c r="F143" s="138">
        <v>800</v>
      </c>
      <c r="G143" s="128"/>
      <c r="H143" s="139"/>
      <c r="I143" s="128"/>
      <c r="J143" s="139"/>
      <c r="K143" s="128"/>
      <c r="L143" s="140"/>
    </row>
    <row r="144" spans="1:12" s="120" customFormat="1" ht="12.75">
      <c r="A144" s="20"/>
      <c r="B144" s="20"/>
      <c r="C144" s="20">
        <v>4410</v>
      </c>
      <c r="D144" s="21" t="s">
        <v>133</v>
      </c>
      <c r="E144" s="22">
        <v>300</v>
      </c>
      <c r="F144" s="22">
        <v>300</v>
      </c>
      <c r="G144" s="148"/>
      <c r="H144" s="148"/>
      <c r="I144" s="148"/>
      <c r="J144" s="148"/>
      <c r="K144" s="148"/>
      <c r="L144" s="128"/>
    </row>
    <row r="145" spans="1:12" s="120" customFormat="1" ht="12.75">
      <c r="A145" s="20"/>
      <c r="B145" s="56"/>
      <c r="C145" s="81">
        <v>4440</v>
      </c>
      <c r="D145" s="25" t="s">
        <v>134</v>
      </c>
      <c r="E145" s="29">
        <v>7367</v>
      </c>
      <c r="F145" s="142">
        <v>7367</v>
      </c>
      <c r="G145" s="129"/>
      <c r="H145" s="143"/>
      <c r="I145" s="129"/>
      <c r="J145" s="143"/>
      <c r="K145" s="129"/>
      <c r="L145" s="156"/>
    </row>
    <row r="146" spans="1:12" s="120" customFormat="1" ht="12.75">
      <c r="A146" s="20"/>
      <c r="B146" s="44">
        <v>80104</v>
      </c>
      <c r="C146" s="44"/>
      <c r="D146" s="13" t="s">
        <v>168</v>
      </c>
      <c r="E146" s="14">
        <f>SUM(E147)</f>
        <v>84000</v>
      </c>
      <c r="F146" s="14">
        <f>SUM(F147)</f>
        <v>84000</v>
      </c>
      <c r="G146" s="123"/>
      <c r="H146" s="123"/>
      <c r="I146" s="123">
        <f>SUM(I147)</f>
        <v>84000</v>
      </c>
      <c r="J146" s="123"/>
      <c r="K146" s="123"/>
      <c r="L146" s="123"/>
    </row>
    <row r="147" spans="1:12" s="120" customFormat="1" ht="25.5">
      <c r="A147" s="20"/>
      <c r="B147" s="20"/>
      <c r="C147" s="48">
        <v>2540</v>
      </c>
      <c r="D147" s="36" t="s">
        <v>169</v>
      </c>
      <c r="E147" s="37">
        <v>84000</v>
      </c>
      <c r="F147" s="37">
        <v>84000</v>
      </c>
      <c r="G147" s="126"/>
      <c r="H147" s="126"/>
      <c r="I147" s="126">
        <v>84000</v>
      </c>
      <c r="J147" s="126"/>
      <c r="K147" s="126"/>
      <c r="L147" s="126"/>
    </row>
    <row r="148" spans="1:12" s="120" customFormat="1" ht="12.75">
      <c r="A148" s="58"/>
      <c r="B148" s="44">
        <v>80110</v>
      </c>
      <c r="C148" s="44"/>
      <c r="D148" s="13" t="s">
        <v>170</v>
      </c>
      <c r="E148" s="14">
        <f>SUM(E149:E167)</f>
        <v>876974</v>
      </c>
      <c r="F148" s="14">
        <f>SUM(F149:F167)</f>
        <v>876974</v>
      </c>
      <c r="G148" s="14">
        <f>SUM(G149:G167)</f>
        <v>610774</v>
      </c>
      <c r="H148" s="14">
        <f>SUM(H149:H167)</f>
        <v>111830</v>
      </c>
      <c r="I148" s="122"/>
      <c r="J148" s="122"/>
      <c r="K148" s="122"/>
      <c r="L148" s="122"/>
    </row>
    <row r="149" spans="1:12" s="120" customFormat="1" ht="25.5">
      <c r="A149" s="20"/>
      <c r="B149" s="53"/>
      <c r="C149" s="48">
        <v>3020</v>
      </c>
      <c r="D149" s="164" t="s">
        <v>164</v>
      </c>
      <c r="E149" s="37">
        <v>33954</v>
      </c>
      <c r="F149" s="134">
        <v>33954</v>
      </c>
      <c r="G149" s="126"/>
      <c r="H149" s="135"/>
      <c r="I149" s="126"/>
      <c r="J149" s="135"/>
      <c r="K149" s="126"/>
      <c r="L149" s="136"/>
    </row>
    <row r="150" spans="1:12" s="120" customFormat="1" ht="12.75">
      <c r="A150" s="20"/>
      <c r="B150" s="20"/>
      <c r="C150" s="58">
        <v>4010</v>
      </c>
      <c r="D150" s="146" t="s">
        <v>129</v>
      </c>
      <c r="E150" s="23">
        <v>570024</v>
      </c>
      <c r="F150" s="138">
        <v>570024</v>
      </c>
      <c r="G150" s="23">
        <v>570024</v>
      </c>
      <c r="H150" s="139"/>
      <c r="I150" s="128"/>
      <c r="J150" s="139"/>
      <c r="K150" s="128"/>
      <c r="L150" s="140"/>
    </row>
    <row r="151" spans="1:12" s="120" customFormat="1" ht="12.75">
      <c r="A151" s="20"/>
      <c r="B151" s="20"/>
      <c r="C151" s="58">
        <v>4040</v>
      </c>
      <c r="D151" s="146" t="s">
        <v>130</v>
      </c>
      <c r="E151" s="23">
        <v>40750</v>
      </c>
      <c r="F151" s="138">
        <v>40750</v>
      </c>
      <c r="G151" s="23">
        <v>40750</v>
      </c>
      <c r="H151" s="139"/>
      <c r="I151" s="128"/>
      <c r="J151" s="139"/>
      <c r="K151" s="128"/>
      <c r="L151" s="140"/>
    </row>
    <row r="152" spans="1:12" s="120" customFormat="1" ht="12.75">
      <c r="A152" s="20"/>
      <c r="B152" s="20"/>
      <c r="C152" s="58">
        <v>4110</v>
      </c>
      <c r="D152" s="146" t="s">
        <v>131</v>
      </c>
      <c r="E152" s="175">
        <v>96328</v>
      </c>
      <c r="F152" s="176">
        <v>96328</v>
      </c>
      <c r="G152" s="128"/>
      <c r="H152" s="176">
        <v>96328</v>
      </c>
      <c r="I152" s="128"/>
      <c r="J152" s="139"/>
      <c r="K152" s="128"/>
      <c r="L152" s="140"/>
    </row>
    <row r="153" spans="1:12" s="120" customFormat="1" ht="12.75">
      <c r="A153" s="20"/>
      <c r="B153" s="20"/>
      <c r="C153" s="58">
        <v>4120</v>
      </c>
      <c r="D153" s="146" t="s">
        <v>132</v>
      </c>
      <c r="E153" s="23">
        <v>15502</v>
      </c>
      <c r="F153" s="138">
        <v>15502</v>
      </c>
      <c r="G153" s="128"/>
      <c r="H153" s="138">
        <v>15502</v>
      </c>
      <c r="I153" s="128"/>
      <c r="J153" s="139"/>
      <c r="K153" s="128"/>
      <c r="L153" s="140"/>
    </row>
    <row r="154" spans="1:12" s="120" customFormat="1" ht="12.75">
      <c r="A154" s="20"/>
      <c r="B154" s="20"/>
      <c r="C154" s="58">
        <v>4210</v>
      </c>
      <c r="D154" s="146" t="s">
        <v>122</v>
      </c>
      <c r="E154" s="23">
        <v>10000</v>
      </c>
      <c r="F154" s="138">
        <v>10000</v>
      </c>
      <c r="G154" s="128"/>
      <c r="H154" s="139"/>
      <c r="I154" s="128"/>
      <c r="J154" s="139"/>
      <c r="K154" s="128"/>
      <c r="L154" s="140"/>
    </row>
    <row r="155" spans="1:12" s="120" customFormat="1" ht="25.5">
      <c r="A155" s="20"/>
      <c r="B155" s="20"/>
      <c r="C155" s="58">
        <v>4240</v>
      </c>
      <c r="D155" s="172" t="s">
        <v>165</v>
      </c>
      <c r="E155" s="23">
        <v>2000</v>
      </c>
      <c r="F155" s="138">
        <v>2000</v>
      </c>
      <c r="G155" s="128"/>
      <c r="H155" s="139"/>
      <c r="I155" s="128"/>
      <c r="J155" s="139"/>
      <c r="K155" s="128"/>
      <c r="L155" s="140"/>
    </row>
    <row r="156" spans="1:12" s="120" customFormat="1" ht="12.75">
      <c r="A156" s="20"/>
      <c r="B156" s="20"/>
      <c r="C156" s="58">
        <v>4260</v>
      </c>
      <c r="D156" s="172" t="s">
        <v>139</v>
      </c>
      <c r="E156" s="23">
        <v>60000</v>
      </c>
      <c r="F156" s="138">
        <v>60000</v>
      </c>
      <c r="G156" s="128"/>
      <c r="H156" s="139"/>
      <c r="I156" s="128"/>
      <c r="J156" s="139"/>
      <c r="K156" s="128"/>
      <c r="L156" s="140"/>
    </row>
    <row r="157" spans="1:12" s="120" customFormat="1" ht="12.75">
      <c r="A157" s="20"/>
      <c r="B157" s="20"/>
      <c r="C157" s="58">
        <v>4270</v>
      </c>
      <c r="D157" s="146" t="s">
        <v>123</v>
      </c>
      <c r="E157" s="23">
        <v>1000</v>
      </c>
      <c r="F157" s="138">
        <v>1000</v>
      </c>
      <c r="G157" s="128"/>
      <c r="H157" s="139"/>
      <c r="I157" s="128"/>
      <c r="J157" s="139"/>
      <c r="K157" s="128"/>
      <c r="L157" s="140"/>
    </row>
    <row r="158" spans="1:12" s="120" customFormat="1" ht="12.75">
      <c r="A158" s="20"/>
      <c r="B158" s="20"/>
      <c r="C158" s="58">
        <v>4280</v>
      </c>
      <c r="D158" s="146" t="s">
        <v>140</v>
      </c>
      <c r="E158" s="23">
        <v>600</v>
      </c>
      <c r="F158" s="138">
        <v>600</v>
      </c>
      <c r="G158" s="128"/>
      <c r="H158" s="139"/>
      <c r="I158" s="128"/>
      <c r="J158" s="139"/>
      <c r="K158" s="128"/>
      <c r="L158" s="140"/>
    </row>
    <row r="159" spans="1:12" s="120" customFormat="1" ht="12.75">
      <c r="A159" s="20"/>
      <c r="B159" s="20"/>
      <c r="C159" s="58">
        <v>4300</v>
      </c>
      <c r="D159" s="146" t="s">
        <v>118</v>
      </c>
      <c r="E159" s="23">
        <v>6000</v>
      </c>
      <c r="F159" s="138">
        <v>6000</v>
      </c>
      <c r="G159" s="128"/>
      <c r="H159" s="139"/>
      <c r="I159" s="128"/>
      <c r="J159" s="139"/>
      <c r="K159" s="128"/>
      <c r="L159" s="140"/>
    </row>
    <row r="160" spans="1:12" s="120" customFormat="1" ht="12.75">
      <c r="A160" s="20"/>
      <c r="B160" s="20"/>
      <c r="C160" s="58">
        <v>4350</v>
      </c>
      <c r="D160" s="146" t="s">
        <v>166</v>
      </c>
      <c r="E160" s="23">
        <v>400</v>
      </c>
      <c r="F160" s="138">
        <v>400</v>
      </c>
      <c r="G160" s="128"/>
      <c r="H160" s="139"/>
      <c r="I160" s="128"/>
      <c r="J160" s="139"/>
      <c r="K160" s="128"/>
      <c r="L160" s="140"/>
    </row>
    <row r="161" spans="1:12" s="120" customFormat="1" ht="38.25">
      <c r="A161" s="20"/>
      <c r="B161" s="20"/>
      <c r="C161" s="58">
        <v>4370</v>
      </c>
      <c r="D161" s="172" t="s">
        <v>143</v>
      </c>
      <c r="E161" s="23">
        <v>2000</v>
      </c>
      <c r="F161" s="138">
        <v>2000</v>
      </c>
      <c r="G161" s="128"/>
      <c r="H161" s="139"/>
      <c r="I161" s="128"/>
      <c r="J161" s="139"/>
      <c r="K161" s="128"/>
      <c r="L161" s="140"/>
    </row>
    <row r="162" spans="1:12" s="120" customFormat="1" ht="12.75">
      <c r="A162" s="20"/>
      <c r="B162" s="20"/>
      <c r="C162" s="58">
        <v>4410</v>
      </c>
      <c r="D162" s="146" t="s">
        <v>133</v>
      </c>
      <c r="E162" s="23">
        <v>2000</v>
      </c>
      <c r="F162" s="138">
        <v>2000</v>
      </c>
      <c r="G162" s="128"/>
      <c r="H162" s="139"/>
      <c r="I162" s="128"/>
      <c r="J162" s="139"/>
      <c r="K162" s="128"/>
      <c r="L162" s="140"/>
    </row>
    <row r="163" spans="1:12" s="120" customFormat="1" ht="12.75">
      <c r="A163" s="20"/>
      <c r="B163" s="20"/>
      <c r="C163" s="58">
        <v>4430</v>
      </c>
      <c r="D163" s="146" t="s">
        <v>144</v>
      </c>
      <c r="E163" s="23">
        <v>1000</v>
      </c>
      <c r="F163" s="138">
        <v>1000</v>
      </c>
      <c r="G163" s="128"/>
      <c r="H163" s="139"/>
      <c r="I163" s="128"/>
      <c r="J163" s="139"/>
      <c r="K163" s="128"/>
      <c r="L163" s="140"/>
    </row>
    <row r="164" spans="1:12" s="120" customFormat="1" ht="12.75">
      <c r="A164" s="20"/>
      <c r="B164" s="20"/>
      <c r="C164" s="58">
        <v>4440</v>
      </c>
      <c r="D164" s="146" t="s">
        <v>134</v>
      </c>
      <c r="E164" s="23">
        <v>32916</v>
      </c>
      <c r="F164" s="138">
        <v>32916</v>
      </c>
      <c r="G164" s="128"/>
      <c r="H164" s="139"/>
      <c r="I164" s="128"/>
      <c r="J164" s="139"/>
      <c r="K164" s="128"/>
      <c r="L164" s="140"/>
    </row>
    <row r="165" spans="1:12" s="120" customFormat="1" ht="12.75">
      <c r="A165" s="20"/>
      <c r="B165" s="20"/>
      <c r="C165" s="18">
        <v>4700</v>
      </c>
      <c r="D165" s="173" t="s">
        <v>145</v>
      </c>
      <c r="E165" s="23">
        <v>500</v>
      </c>
      <c r="F165" s="138">
        <v>500</v>
      </c>
      <c r="G165" s="128"/>
      <c r="H165" s="139"/>
      <c r="I165" s="128"/>
      <c r="J165" s="139"/>
      <c r="K165" s="128"/>
      <c r="L165" s="140"/>
    </row>
    <row r="166" spans="1:12" s="120" customFormat="1" ht="25.5">
      <c r="A166" s="20"/>
      <c r="B166" s="20"/>
      <c r="C166" s="18">
        <v>4740</v>
      </c>
      <c r="D166" s="174" t="s">
        <v>136</v>
      </c>
      <c r="E166" s="23">
        <v>1000</v>
      </c>
      <c r="F166" s="138">
        <v>1000</v>
      </c>
      <c r="G166" s="128"/>
      <c r="H166" s="139"/>
      <c r="I166" s="128"/>
      <c r="J166" s="139"/>
      <c r="K166" s="128"/>
      <c r="L166" s="140"/>
    </row>
    <row r="167" spans="1:12" s="120" customFormat="1" ht="25.5">
      <c r="A167" s="58"/>
      <c r="B167" s="56"/>
      <c r="C167" s="66">
        <v>4750</v>
      </c>
      <c r="D167" s="157" t="s">
        <v>146</v>
      </c>
      <c r="E167" s="29">
        <v>1000</v>
      </c>
      <c r="F167" s="142">
        <v>1000</v>
      </c>
      <c r="G167" s="129"/>
      <c r="H167" s="143"/>
      <c r="I167" s="129"/>
      <c r="J167" s="143"/>
      <c r="K167" s="129"/>
      <c r="L167" s="156"/>
    </row>
    <row r="168" spans="1:12" s="120" customFormat="1" ht="12.75">
      <c r="A168" s="58"/>
      <c r="B168" s="43">
        <v>80113</v>
      </c>
      <c r="C168" s="43"/>
      <c r="D168" s="38" t="s">
        <v>171</v>
      </c>
      <c r="E168" s="14">
        <f>SUM(E169)</f>
        <v>105000</v>
      </c>
      <c r="F168" s="14">
        <f>SUM(F169)</f>
        <v>105000</v>
      </c>
      <c r="G168" s="122"/>
      <c r="H168" s="122"/>
      <c r="I168" s="122"/>
      <c r="J168" s="122"/>
      <c r="K168" s="122"/>
      <c r="L168" s="122"/>
    </row>
    <row r="169" spans="1:12" s="120" customFormat="1" ht="12.75">
      <c r="A169" s="58"/>
      <c r="B169" s="82"/>
      <c r="C169" s="56">
        <v>4300</v>
      </c>
      <c r="D169" s="177" t="s">
        <v>118</v>
      </c>
      <c r="E169" s="47">
        <v>105000</v>
      </c>
      <c r="F169" s="47">
        <v>105000</v>
      </c>
      <c r="G169" s="122"/>
      <c r="H169" s="122"/>
      <c r="I169" s="122"/>
      <c r="J169" s="122"/>
      <c r="K169" s="122"/>
      <c r="L169" s="122"/>
    </row>
    <row r="170" spans="1:12" s="120" customFormat="1" ht="12.75">
      <c r="A170" s="58"/>
      <c r="B170" s="72">
        <v>80146</v>
      </c>
      <c r="C170" s="70"/>
      <c r="D170" s="178" t="s">
        <v>172</v>
      </c>
      <c r="E170" s="33">
        <f>SUM(E171)</f>
        <v>5700</v>
      </c>
      <c r="F170" s="33">
        <f>SUM(F171)</f>
        <v>5700</v>
      </c>
      <c r="G170" s="128"/>
      <c r="H170" s="128"/>
      <c r="I170" s="128"/>
      <c r="J170" s="128"/>
      <c r="K170" s="128"/>
      <c r="L170" s="128"/>
    </row>
    <row r="171" spans="1:12" s="120" customFormat="1" ht="12.75">
      <c r="A171" s="58"/>
      <c r="B171" s="131"/>
      <c r="C171" s="179">
        <v>4700</v>
      </c>
      <c r="D171" s="168" t="s">
        <v>145</v>
      </c>
      <c r="E171" s="47">
        <v>5700</v>
      </c>
      <c r="F171" s="47">
        <v>5700</v>
      </c>
      <c r="G171" s="122"/>
      <c r="H171" s="122"/>
      <c r="I171" s="122"/>
      <c r="J171" s="122"/>
      <c r="K171" s="122"/>
      <c r="L171" s="122"/>
    </row>
    <row r="172" spans="1:12" s="120" customFormat="1" ht="12.75">
      <c r="A172" s="58"/>
      <c r="B172" s="72">
        <v>80195</v>
      </c>
      <c r="C172" s="70"/>
      <c r="D172" s="171" t="s">
        <v>20</v>
      </c>
      <c r="E172" s="33">
        <f>SUM(E173)</f>
        <v>14400</v>
      </c>
      <c r="F172" s="33">
        <f>SUM(F173)</f>
        <v>14400</v>
      </c>
      <c r="G172" s="122"/>
      <c r="H172" s="122"/>
      <c r="I172" s="122"/>
      <c r="J172" s="122"/>
      <c r="K172" s="122"/>
      <c r="L172" s="122"/>
    </row>
    <row r="173" spans="1:12" s="120" customFormat="1" ht="12.75">
      <c r="A173" s="81"/>
      <c r="B173" s="82"/>
      <c r="C173" s="56">
        <v>4440</v>
      </c>
      <c r="D173" s="177" t="s">
        <v>134</v>
      </c>
      <c r="E173" s="29">
        <v>14400</v>
      </c>
      <c r="F173" s="29">
        <v>14400</v>
      </c>
      <c r="G173" s="122"/>
      <c r="H173" s="122"/>
      <c r="I173" s="122"/>
      <c r="J173" s="122"/>
      <c r="K173" s="122"/>
      <c r="L173" s="122"/>
    </row>
    <row r="174" spans="1:12" s="120" customFormat="1" ht="12.75">
      <c r="A174" s="71">
        <v>851</v>
      </c>
      <c r="B174" s="45"/>
      <c r="C174" s="43"/>
      <c r="D174" s="13" t="s">
        <v>173</v>
      </c>
      <c r="E174" s="14">
        <f>SUM(E175,E178)</f>
        <v>30590</v>
      </c>
      <c r="F174" s="14">
        <f>SUM(F175,F178)</f>
        <v>30590</v>
      </c>
      <c r="G174" s="14">
        <f>SUM(G175,G178)</f>
        <v>18000</v>
      </c>
      <c r="H174" s="128"/>
      <c r="I174" s="14"/>
      <c r="J174" s="128"/>
      <c r="K174" s="128"/>
      <c r="L174" s="128"/>
    </row>
    <row r="175" spans="1:12" s="120" customFormat="1" ht="12.75">
      <c r="A175" s="98"/>
      <c r="B175" s="43">
        <v>85153</v>
      </c>
      <c r="C175" s="43"/>
      <c r="D175" s="13" t="s">
        <v>174</v>
      </c>
      <c r="E175" s="14">
        <f>SUM(E176:E177)</f>
        <v>450</v>
      </c>
      <c r="F175" s="14">
        <f>SUM(F176:F177)</f>
        <v>450</v>
      </c>
      <c r="G175" s="122"/>
      <c r="H175" s="180"/>
      <c r="I175" s="47"/>
      <c r="J175" s="153"/>
      <c r="K175" s="122"/>
      <c r="L175" s="122"/>
    </row>
    <row r="176" spans="1:12" s="120" customFormat="1" ht="12.75">
      <c r="A176" s="20"/>
      <c r="B176" s="58"/>
      <c r="C176" s="87">
        <v>4210</v>
      </c>
      <c r="D176" s="137" t="s">
        <v>127</v>
      </c>
      <c r="E176" s="138">
        <v>150</v>
      </c>
      <c r="F176" s="23">
        <v>150</v>
      </c>
      <c r="G176" s="139"/>
      <c r="H176" s="128"/>
      <c r="I176" s="139"/>
      <c r="J176" s="128"/>
      <c r="K176" s="139"/>
      <c r="L176" s="128"/>
    </row>
    <row r="177" spans="1:12" s="120" customFormat="1" ht="12.75">
      <c r="A177" s="58"/>
      <c r="B177" s="82"/>
      <c r="C177" s="81">
        <v>4300</v>
      </c>
      <c r="D177" s="68" t="s">
        <v>128</v>
      </c>
      <c r="E177" s="29">
        <v>300</v>
      </c>
      <c r="F177" s="29">
        <v>300</v>
      </c>
      <c r="G177" s="129"/>
      <c r="H177" s="129"/>
      <c r="I177" s="29"/>
      <c r="J177" s="129"/>
      <c r="K177" s="129"/>
      <c r="L177" s="129"/>
    </row>
    <row r="178" spans="1:12" s="120" customFormat="1" ht="12.75">
      <c r="A178" s="98"/>
      <c r="B178" s="72">
        <v>85154</v>
      </c>
      <c r="C178" s="70"/>
      <c r="D178" s="171" t="s">
        <v>175</v>
      </c>
      <c r="E178" s="33">
        <f>SUM(E180:E186)</f>
        <v>30140</v>
      </c>
      <c r="F178" s="33">
        <f>SUM(F180:F186)</f>
        <v>30140</v>
      </c>
      <c r="G178" s="14">
        <f>SUM(G180)</f>
        <v>18000</v>
      </c>
      <c r="H178" s="122"/>
      <c r="I178" s="122"/>
      <c r="J178" s="122"/>
      <c r="K178" s="122"/>
      <c r="L178" s="122"/>
    </row>
    <row r="179" spans="1:12" s="120" customFormat="1" ht="12.75" hidden="1">
      <c r="A179" s="98"/>
      <c r="B179" s="60"/>
      <c r="C179" s="20">
        <v>3110</v>
      </c>
      <c r="D179" s="137" t="s">
        <v>176</v>
      </c>
      <c r="E179" s="23"/>
      <c r="F179" s="23"/>
      <c r="G179" s="128"/>
      <c r="H179" s="128"/>
      <c r="I179" s="128"/>
      <c r="J179" s="128"/>
      <c r="K179" s="128"/>
      <c r="L179" s="128"/>
    </row>
    <row r="180" spans="1:12" s="120" customFormat="1" ht="12.75">
      <c r="A180" s="84"/>
      <c r="B180" s="76"/>
      <c r="C180" s="48">
        <v>4170</v>
      </c>
      <c r="D180" s="145" t="s">
        <v>153</v>
      </c>
      <c r="E180" s="37">
        <v>18000</v>
      </c>
      <c r="F180" s="134">
        <v>18000</v>
      </c>
      <c r="G180" s="37">
        <v>18000</v>
      </c>
      <c r="H180" s="135"/>
      <c r="I180" s="126"/>
      <c r="J180" s="135"/>
      <c r="K180" s="126"/>
      <c r="L180" s="136"/>
    </row>
    <row r="181" spans="1:12" s="120" customFormat="1" ht="12.75">
      <c r="A181" s="20"/>
      <c r="B181" s="20"/>
      <c r="C181" s="58">
        <v>4210</v>
      </c>
      <c r="D181" s="146" t="s">
        <v>122</v>
      </c>
      <c r="E181" s="23">
        <v>700</v>
      </c>
      <c r="F181" s="138">
        <v>700</v>
      </c>
      <c r="G181" s="128"/>
      <c r="H181" s="139"/>
      <c r="I181" s="128"/>
      <c r="J181" s="139"/>
      <c r="K181" s="128"/>
      <c r="L181" s="140"/>
    </row>
    <row r="182" spans="1:12" s="120" customFormat="1" ht="25.5">
      <c r="A182" s="20"/>
      <c r="B182" s="20"/>
      <c r="C182" s="58">
        <v>4240</v>
      </c>
      <c r="D182" s="172" t="s">
        <v>165</v>
      </c>
      <c r="E182" s="23">
        <v>100</v>
      </c>
      <c r="F182" s="138">
        <v>100</v>
      </c>
      <c r="G182" s="128"/>
      <c r="H182" s="139"/>
      <c r="I182" s="128"/>
      <c r="J182" s="139"/>
      <c r="K182" s="128"/>
      <c r="L182" s="140"/>
    </row>
    <row r="183" spans="1:12" s="120" customFormat="1" ht="12.75">
      <c r="A183" s="20"/>
      <c r="B183" s="20"/>
      <c r="C183" s="58">
        <v>4300</v>
      </c>
      <c r="D183" s="146" t="s">
        <v>118</v>
      </c>
      <c r="E183" s="23">
        <v>10940</v>
      </c>
      <c r="F183" s="138">
        <v>10940</v>
      </c>
      <c r="G183" s="128"/>
      <c r="H183" s="139"/>
      <c r="I183" s="128"/>
      <c r="J183" s="139"/>
      <c r="K183" s="128"/>
      <c r="L183" s="140"/>
    </row>
    <row r="184" spans="1:12" s="120" customFormat="1" ht="25.5" hidden="1">
      <c r="A184" s="20"/>
      <c r="B184" s="20"/>
      <c r="C184" s="58">
        <v>4390</v>
      </c>
      <c r="D184" s="174" t="s">
        <v>126</v>
      </c>
      <c r="E184" s="23"/>
      <c r="F184" s="138"/>
      <c r="G184" s="128"/>
      <c r="H184" s="139"/>
      <c r="I184" s="128"/>
      <c r="J184" s="139"/>
      <c r="K184" s="128"/>
      <c r="L184" s="140"/>
    </row>
    <row r="185" spans="1:12" s="120" customFormat="1" ht="12.75">
      <c r="A185" s="20"/>
      <c r="B185" s="20"/>
      <c r="C185" s="58">
        <v>4410</v>
      </c>
      <c r="D185" s="146" t="s">
        <v>133</v>
      </c>
      <c r="E185" s="23">
        <v>100</v>
      </c>
      <c r="F185" s="138">
        <v>100</v>
      </c>
      <c r="G185" s="128"/>
      <c r="H185" s="139"/>
      <c r="I185" s="128"/>
      <c r="J185" s="139"/>
      <c r="K185" s="128"/>
      <c r="L185" s="140"/>
    </row>
    <row r="186" spans="1:12" s="120" customFormat="1" ht="12.75">
      <c r="A186" s="56"/>
      <c r="B186" s="56"/>
      <c r="C186" s="66">
        <v>4700</v>
      </c>
      <c r="D186" s="181" t="s">
        <v>145</v>
      </c>
      <c r="E186" s="29">
        <v>300</v>
      </c>
      <c r="F186" s="142">
        <v>300</v>
      </c>
      <c r="G186" s="129"/>
      <c r="H186" s="143"/>
      <c r="I186" s="129"/>
      <c r="J186" s="143"/>
      <c r="K186" s="129"/>
      <c r="L186" s="156"/>
    </row>
    <row r="187" spans="1:12" s="120" customFormat="1" ht="12.75">
      <c r="A187" s="77">
        <v>852</v>
      </c>
      <c r="B187" s="72"/>
      <c r="C187" s="70"/>
      <c r="D187" s="171" t="s">
        <v>90</v>
      </c>
      <c r="E187" s="33">
        <f>SUM(E188,E200,E202,E205,E219)</f>
        <v>1497246</v>
      </c>
      <c r="F187" s="33">
        <f>SUM(F188,F200,F202,F205,F219)</f>
        <v>1497246</v>
      </c>
      <c r="G187" s="33">
        <f>SUM(G188,G200,G202,G205,G219)</f>
        <v>213108</v>
      </c>
      <c r="H187" s="33">
        <f>SUM(H188,H200,H202,H205,H219)</f>
        <v>44597</v>
      </c>
      <c r="I187" s="129"/>
      <c r="J187" s="129"/>
      <c r="K187" s="129"/>
      <c r="L187" s="129"/>
    </row>
    <row r="188" spans="1:12" s="120" customFormat="1" ht="51">
      <c r="A188" s="77"/>
      <c r="B188" s="50">
        <v>85212</v>
      </c>
      <c r="C188" s="76"/>
      <c r="D188" s="163" t="s">
        <v>91</v>
      </c>
      <c r="E188" s="52">
        <f>SUM(E189:E199)</f>
        <v>970000</v>
      </c>
      <c r="F188" s="52">
        <f>SUM(F189:F199)</f>
        <v>970000</v>
      </c>
      <c r="G188" s="62">
        <f>SUM(G189:G199)</f>
        <v>21600</v>
      </c>
      <c r="H188" s="62">
        <f>SUM(H189:H199)</f>
        <v>9149</v>
      </c>
      <c r="I188" s="128"/>
      <c r="J188" s="128"/>
      <c r="K188" s="128"/>
      <c r="L188" s="128"/>
    </row>
    <row r="189" spans="1:12" s="120" customFormat="1" ht="12.75">
      <c r="A189" s="58"/>
      <c r="B189" s="75"/>
      <c r="C189" s="48">
        <v>3110</v>
      </c>
      <c r="D189" s="145" t="s">
        <v>176</v>
      </c>
      <c r="E189" s="37">
        <v>936600</v>
      </c>
      <c r="F189" s="134">
        <v>936600</v>
      </c>
      <c r="G189" s="126"/>
      <c r="H189" s="135"/>
      <c r="I189" s="126"/>
      <c r="J189" s="135"/>
      <c r="K189" s="126"/>
      <c r="L189" s="136"/>
    </row>
    <row r="190" spans="1:12" s="120" customFormat="1" ht="12.75">
      <c r="A190" s="58"/>
      <c r="B190" s="87"/>
      <c r="C190" s="58">
        <v>4010</v>
      </c>
      <c r="D190" s="146" t="s">
        <v>129</v>
      </c>
      <c r="E190" s="23">
        <v>21600</v>
      </c>
      <c r="F190" s="138">
        <v>21600</v>
      </c>
      <c r="G190" s="23">
        <v>21600</v>
      </c>
      <c r="H190" s="139"/>
      <c r="I190" s="128"/>
      <c r="J190" s="139"/>
      <c r="K190" s="128"/>
      <c r="L190" s="140"/>
    </row>
    <row r="191" spans="1:12" s="120" customFormat="1" ht="12.75">
      <c r="A191" s="58"/>
      <c r="B191" s="87"/>
      <c r="C191" s="58">
        <v>4110</v>
      </c>
      <c r="D191" s="146" t="s">
        <v>131</v>
      </c>
      <c r="E191" s="23">
        <v>8619</v>
      </c>
      <c r="F191" s="138">
        <v>8619</v>
      </c>
      <c r="G191" s="128"/>
      <c r="H191" s="138">
        <v>8619</v>
      </c>
      <c r="I191" s="128"/>
      <c r="J191" s="139"/>
      <c r="K191" s="128"/>
      <c r="L191" s="140"/>
    </row>
    <row r="192" spans="1:12" s="120" customFormat="1" ht="12.75">
      <c r="A192" s="58"/>
      <c r="B192" s="87"/>
      <c r="C192" s="58">
        <v>4120</v>
      </c>
      <c r="D192" s="146" t="s">
        <v>132</v>
      </c>
      <c r="E192" s="23">
        <v>530</v>
      </c>
      <c r="F192" s="138">
        <v>530</v>
      </c>
      <c r="G192" s="128"/>
      <c r="H192" s="138">
        <v>530</v>
      </c>
      <c r="I192" s="128"/>
      <c r="J192" s="139"/>
      <c r="K192" s="128"/>
      <c r="L192" s="140"/>
    </row>
    <row r="193" spans="1:12" s="120" customFormat="1" ht="12.75">
      <c r="A193" s="58"/>
      <c r="B193" s="87"/>
      <c r="C193" s="58">
        <v>4210</v>
      </c>
      <c r="D193" s="146" t="s">
        <v>122</v>
      </c>
      <c r="E193" s="23">
        <v>100</v>
      </c>
      <c r="F193" s="138">
        <v>100</v>
      </c>
      <c r="G193" s="128"/>
      <c r="H193" s="139"/>
      <c r="I193" s="128"/>
      <c r="J193" s="139"/>
      <c r="K193" s="128"/>
      <c r="L193" s="140"/>
    </row>
    <row r="194" spans="1:12" s="120" customFormat="1" ht="12.75">
      <c r="A194" s="58"/>
      <c r="B194" s="87"/>
      <c r="C194" s="58">
        <v>4410</v>
      </c>
      <c r="D194" s="146" t="s">
        <v>133</v>
      </c>
      <c r="E194" s="23">
        <v>100</v>
      </c>
      <c r="F194" s="138">
        <v>100</v>
      </c>
      <c r="G194" s="128"/>
      <c r="H194" s="139"/>
      <c r="I194" s="128"/>
      <c r="J194" s="139"/>
      <c r="K194" s="128"/>
      <c r="L194" s="140"/>
    </row>
    <row r="195" spans="1:12" s="120" customFormat="1" ht="12.75">
      <c r="A195" s="58"/>
      <c r="B195" s="87"/>
      <c r="C195" s="58">
        <v>4430</v>
      </c>
      <c r="D195" s="146" t="s">
        <v>144</v>
      </c>
      <c r="E195" s="23">
        <v>300</v>
      </c>
      <c r="F195" s="138">
        <v>300</v>
      </c>
      <c r="G195" s="128"/>
      <c r="H195" s="139"/>
      <c r="I195" s="128"/>
      <c r="J195" s="139"/>
      <c r="K195" s="128"/>
      <c r="L195" s="140"/>
    </row>
    <row r="196" spans="1:12" s="120" customFormat="1" ht="12.75">
      <c r="A196" s="58"/>
      <c r="B196" s="87"/>
      <c r="C196" s="58">
        <v>4440</v>
      </c>
      <c r="D196" s="146" t="s">
        <v>134</v>
      </c>
      <c r="E196" s="23">
        <v>997</v>
      </c>
      <c r="F196" s="138">
        <v>997</v>
      </c>
      <c r="G196" s="128"/>
      <c r="H196" s="139"/>
      <c r="I196" s="128"/>
      <c r="J196" s="139"/>
      <c r="K196" s="128"/>
      <c r="L196" s="140"/>
    </row>
    <row r="197" spans="1:12" s="120" customFormat="1" ht="12.75">
      <c r="A197" s="58"/>
      <c r="B197" s="87"/>
      <c r="C197" s="58">
        <v>4700</v>
      </c>
      <c r="D197" s="146" t="s">
        <v>145</v>
      </c>
      <c r="E197" s="23">
        <v>200</v>
      </c>
      <c r="F197" s="138">
        <v>200</v>
      </c>
      <c r="G197" s="128"/>
      <c r="H197" s="139"/>
      <c r="I197" s="128"/>
      <c r="J197" s="139"/>
      <c r="K197" s="128"/>
      <c r="L197" s="140"/>
    </row>
    <row r="198" spans="1:12" s="120" customFormat="1" ht="25.5">
      <c r="A198" s="58"/>
      <c r="B198" s="87"/>
      <c r="C198" s="137">
        <v>4740</v>
      </c>
      <c r="D198" s="174" t="s">
        <v>136</v>
      </c>
      <c r="E198" s="23">
        <v>100</v>
      </c>
      <c r="F198" s="138">
        <v>100</v>
      </c>
      <c r="G198" s="128"/>
      <c r="H198" s="139"/>
      <c r="I198" s="128"/>
      <c r="J198" s="139"/>
      <c r="K198" s="128"/>
      <c r="L198" s="140"/>
    </row>
    <row r="199" spans="1:12" s="120" customFormat="1" ht="25.5">
      <c r="A199" s="58"/>
      <c r="B199" s="82"/>
      <c r="C199" s="177">
        <v>4750</v>
      </c>
      <c r="D199" s="157" t="s">
        <v>146</v>
      </c>
      <c r="E199" s="29">
        <v>854</v>
      </c>
      <c r="F199" s="142">
        <v>854</v>
      </c>
      <c r="G199" s="129"/>
      <c r="H199" s="143"/>
      <c r="I199" s="129"/>
      <c r="J199" s="143"/>
      <c r="K199" s="129"/>
      <c r="L199" s="156"/>
    </row>
    <row r="200" spans="1:12" s="120" customFormat="1" ht="51">
      <c r="A200" s="98"/>
      <c r="B200" s="45">
        <v>85213</v>
      </c>
      <c r="C200" s="43"/>
      <c r="D200" s="46" t="s">
        <v>177</v>
      </c>
      <c r="E200" s="14">
        <f>SUM(E201)</f>
        <v>4400</v>
      </c>
      <c r="F200" s="14">
        <f>SUM(F201)</f>
        <v>4400</v>
      </c>
      <c r="G200" s="122"/>
      <c r="H200" s="122"/>
      <c r="I200" s="122"/>
      <c r="J200" s="122"/>
      <c r="K200" s="122"/>
      <c r="L200" s="122"/>
    </row>
    <row r="201" spans="1:12" s="120" customFormat="1" ht="12.75">
      <c r="A201" s="98"/>
      <c r="B201" s="45"/>
      <c r="C201" s="131">
        <v>4130</v>
      </c>
      <c r="D201" s="17" t="s">
        <v>178</v>
      </c>
      <c r="E201" s="29">
        <v>4400</v>
      </c>
      <c r="F201" s="29">
        <v>4400</v>
      </c>
      <c r="G201" s="122"/>
      <c r="H201" s="122"/>
      <c r="I201" s="122"/>
      <c r="J201" s="122"/>
      <c r="K201" s="122"/>
      <c r="L201" s="122"/>
    </row>
    <row r="202" spans="1:12" s="120" customFormat="1" ht="25.5">
      <c r="A202" s="98"/>
      <c r="B202" s="45">
        <v>85214</v>
      </c>
      <c r="C202" s="43"/>
      <c r="D202" s="38" t="s">
        <v>179</v>
      </c>
      <c r="E202" s="14">
        <f>SUM(E203:E204)</f>
        <v>112500</v>
      </c>
      <c r="F202" s="14">
        <f>SUM(F203:F204)</f>
        <v>112500</v>
      </c>
      <c r="G202" s="122"/>
      <c r="H202" s="122"/>
      <c r="I202" s="122"/>
      <c r="J202" s="122"/>
      <c r="K202" s="122"/>
      <c r="L202" s="122"/>
    </row>
    <row r="203" spans="1:12" s="120" customFormat="1" ht="12.75">
      <c r="A203" s="58"/>
      <c r="B203" s="91"/>
      <c r="C203" s="87">
        <v>3110</v>
      </c>
      <c r="D203" s="137" t="s">
        <v>176</v>
      </c>
      <c r="E203" s="23">
        <v>97500</v>
      </c>
      <c r="F203" s="138">
        <v>97500</v>
      </c>
      <c r="G203" s="128"/>
      <c r="H203" s="139"/>
      <c r="I203" s="128"/>
      <c r="J203" s="128"/>
      <c r="K203" s="139"/>
      <c r="L203" s="128"/>
    </row>
    <row r="204" spans="1:12" s="120" customFormat="1" ht="38.25">
      <c r="A204" s="58"/>
      <c r="B204" s="82"/>
      <c r="C204" s="81">
        <v>4330</v>
      </c>
      <c r="D204" s="154" t="s">
        <v>180</v>
      </c>
      <c r="E204" s="29">
        <v>15000</v>
      </c>
      <c r="F204" s="142">
        <v>15000</v>
      </c>
      <c r="G204" s="129"/>
      <c r="H204" s="143"/>
      <c r="I204" s="129"/>
      <c r="J204" s="143"/>
      <c r="K204" s="129"/>
      <c r="L204" s="156"/>
    </row>
    <row r="205" spans="1:12" s="120" customFormat="1" ht="12.75">
      <c r="A205" s="98"/>
      <c r="B205" s="60">
        <v>85219</v>
      </c>
      <c r="C205" s="84"/>
      <c r="D205" s="132" t="s">
        <v>95</v>
      </c>
      <c r="E205" s="62">
        <f>SUM(E206:E218)</f>
        <v>243146</v>
      </c>
      <c r="F205" s="62">
        <f>SUM(F206:F218)</f>
        <v>243146</v>
      </c>
      <c r="G205" s="62">
        <f>SUM(G206:G218)</f>
        <v>191508</v>
      </c>
      <c r="H205" s="62">
        <f>SUM(H206:H218)</f>
        <v>35448</v>
      </c>
      <c r="I205" s="128"/>
      <c r="J205" s="128"/>
      <c r="K205" s="128"/>
      <c r="L205" s="128"/>
    </row>
    <row r="206" spans="1:12" s="120" customFormat="1" ht="12.75">
      <c r="A206" s="58"/>
      <c r="B206" s="75"/>
      <c r="C206" s="48">
        <v>4010</v>
      </c>
      <c r="D206" s="145" t="s">
        <v>129</v>
      </c>
      <c r="E206" s="37">
        <v>180000</v>
      </c>
      <c r="F206" s="134">
        <v>180000</v>
      </c>
      <c r="G206" s="37">
        <v>180000</v>
      </c>
      <c r="H206" s="135"/>
      <c r="I206" s="126"/>
      <c r="J206" s="135"/>
      <c r="K206" s="126"/>
      <c r="L206" s="136"/>
    </row>
    <row r="207" spans="1:12" s="120" customFormat="1" ht="12.75">
      <c r="A207" s="58"/>
      <c r="B207" s="87"/>
      <c r="C207" s="58">
        <v>4040</v>
      </c>
      <c r="D207" s="146" t="s">
        <v>130</v>
      </c>
      <c r="E207" s="23">
        <v>11508</v>
      </c>
      <c r="F207" s="138">
        <v>11508</v>
      </c>
      <c r="G207" s="23">
        <v>11508</v>
      </c>
      <c r="H207" s="139"/>
      <c r="I207" s="128"/>
      <c r="J207" s="139"/>
      <c r="K207" s="128"/>
      <c r="L207" s="140"/>
    </row>
    <row r="208" spans="1:12" s="120" customFormat="1" ht="12.75">
      <c r="A208" s="58"/>
      <c r="B208" s="87"/>
      <c r="C208" s="58">
        <v>4110</v>
      </c>
      <c r="D208" s="146" t="s">
        <v>131</v>
      </c>
      <c r="E208" s="23">
        <v>30756</v>
      </c>
      <c r="F208" s="138">
        <v>30756</v>
      </c>
      <c r="G208" s="128"/>
      <c r="H208" s="138">
        <v>30756</v>
      </c>
      <c r="I208" s="128"/>
      <c r="J208" s="139"/>
      <c r="K208" s="128"/>
      <c r="L208" s="140"/>
    </row>
    <row r="209" spans="1:12" s="120" customFormat="1" ht="12.75">
      <c r="A209" s="58"/>
      <c r="B209" s="87"/>
      <c r="C209" s="58">
        <v>4120</v>
      </c>
      <c r="D209" s="146" t="s">
        <v>132</v>
      </c>
      <c r="E209" s="23">
        <v>4692</v>
      </c>
      <c r="F209" s="138">
        <v>4692</v>
      </c>
      <c r="G209" s="128"/>
      <c r="H209" s="138">
        <v>4692</v>
      </c>
      <c r="I209" s="128"/>
      <c r="J209" s="139"/>
      <c r="K209" s="128"/>
      <c r="L209" s="140"/>
    </row>
    <row r="210" spans="1:12" s="120" customFormat="1" ht="12.75" hidden="1">
      <c r="A210" s="58"/>
      <c r="B210" s="87"/>
      <c r="C210" s="58">
        <v>4170</v>
      </c>
      <c r="D210" s="146" t="s">
        <v>153</v>
      </c>
      <c r="E210" s="23"/>
      <c r="F210" s="138"/>
      <c r="G210" s="23"/>
      <c r="H210" s="139"/>
      <c r="I210" s="128"/>
      <c r="J210" s="139"/>
      <c r="K210" s="128"/>
      <c r="L210" s="140"/>
    </row>
    <row r="211" spans="1:12" s="120" customFormat="1" ht="12.75">
      <c r="A211" s="58"/>
      <c r="B211" s="87"/>
      <c r="C211" s="58">
        <v>4210</v>
      </c>
      <c r="D211" s="146" t="s">
        <v>122</v>
      </c>
      <c r="E211" s="23">
        <v>3000</v>
      </c>
      <c r="F211" s="138">
        <v>3000</v>
      </c>
      <c r="G211" s="128"/>
      <c r="H211" s="139"/>
      <c r="I211" s="128"/>
      <c r="J211" s="139"/>
      <c r="K211" s="128"/>
      <c r="L211" s="140"/>
    </row>
    <row r="212" spans="1:12" s="120" customFormat="1" ht="12.75">
      <c r="A212" s="58"/>
      <c r="B212" s="87"/>
      <c r="C212" s="58">
        <v>4300</v>
      </c>
      <c r="D212" s="146" t="s">
        <v>118</v>
      </c>
      <c r="E212" s="23">
        <v>4500</v>
      </c>
      <c r="F212" s="138">
        <v>4500</v>
      </c>
      <c r="G212" s="128"/>
      <c r="H212" s="139"/>
      <c r="I212" s="128"/>
      <c r="J212" s="139"/>
      <c r="K212" s="128"/>
      <c r="L212" s="140"/>
    </row>
    <row r="213" spans="1:12" s="120" customFormat="1" ht="12.75">
      <c r="A213" s="58"/>
      <c r="B213" s="87"/>
      <c r="C213" s="58">
        <v>4410</v>
      </c>
      <c r="D213" s="146" t="s">
        <v>133</v>
      </c>
      <c r="E213" s="23">
        <v>700</v>
      </c>
      <c r="F213" s="138">
        <v>700</v>
      </c>
      <c r="G213" s="128"/>
      <c r="H213" s="139"/>
      <c r="I213" s="128"/>
      <c r="J213" s="139"/>
      <c r="K213" s="128"/>
      <c r="L213" s="140"/>
    </row>
    <row r="214" spans="1:12" s="120" customFormat="1" ht="12.75">
      <c r="A214" s="58"/>
      <c r="B214" s="87"/>
      <c r="C214" s="58">
        <v>4430</v>
      </c>
      <c r="D214" s="146" t="s">
        <v>144</v>
      </c>
      <c r="E214" s="23">
        <v>300</v>
      </c>
      <c r="F214" s="138">
        <v>300</v>
      </c>
      <c r="G214" s="128"/>
      <c r="H214" s="139"/>
      <c r="I214" s="128"/>
      <c r="J214" s="139"/>
      <c r="K214" s="128"/>
      <c r="L214" s="140"/>
    </row>
    <row r="215" spans="1:12" s="120" customFormat="1" ht="12.75">
      <c r="A215" s="58"/>
      <c r="B215" s="87"/>
      <c r="C215" s="58">
        <v>4440</v>
      </c>
      <c r="D215" s="146" t="s">
        <v>134</v>
      </c>
      <c r="E215" s="23">
        <v>3190</v>
      </c>
      <c r="F215" s="138">
        <v>3190</v>
      </c>
      <c r="G215" s="128"/>
      <c r="H215" s="139"/>
      <c r="I215" s="128"/>
      <c r="J215" s="139"/>
      <c r="K215" s="128"/>
      <c r="L215" s="140"/>
    </row>
    <row r="216" spans="1:12" s="120" customFormat="1" ht="12.75">
      <c r="A216" s="58"/>
      <c r="B216" s="87"/>
      <c r="C216" s="58">
        <v>4700</v>
      </c>
      <c r="D216" s="146" t="s">
        <v>145</v>
      </c>
      <c r="E216" s="23">
        <v>2000</v>
      </c>
      <c r="F216" s="138">
        <v>2000</v>
      </c>
      <c r="G216" s="128"/>
      <c r="H216" s="139"/>
      <c r="I216" s="128"/>
      <c r="J216" s="139"/>
      <c r="K216" s="128"/>
      <c r="L216" s="140"/>
    </row>
    <row r="217" spans="1:12" s="120" customFormat="1" ht="25.5">
      <c r="A217" s="58"/>
      <c r="B217" s="87"/>
      <c r="C217" s="137">
        <v>4740</v>
      </c>
      <c r="D217" s="174" t="s">
        <v>136</v>
      </c>
      <c r="E217" s="23">
        <v>500</v>
      </c>
      <c r="F217" s="138">
        <v>500</v>
      </c>
      <c r="G217" s="128"/>
      <c r="H217" s="139"/>
      <c r="I217" s="128"/>
      <c r="J217" s="139"/>
      <c r="K217" s="128"/>
      <c r="L217" s="140"/>
    </row>
    <row r="218" spans="1:12" s="120" customFormat="1" ht="25.5">
      <c r="A218" s="58"/>
      <c r="B218" s="82"/>
      <c r="C218" s="177">
        <v>4750</v>
      </c>
      <c r="D218" s="157" t="s">
        <v>146</v>
      </c>
      <c r="E218" s="29">
        <v>2000</v>
      </c>
      <c r="F218" s="142">
        <v>2000</v>
      </c>
      <c r="G218" s="129"/>
      <c r="H218" s="143"/>
      <c r="I218" s="129"/>
      <c r="J218" s="143"/>
      <c r="K218" s="129"/>
      <c r="L218" s="156"/>
    </row>
    <row r="219" spans="1:12" s="120" customFormat="1" ht="12.75">
      <c r="A219" s="98"/>
      <c r="B219" s="72">
        <v>85295</v>
      </c>
      <c r="C219" s="70"/>
      <c r="D219" s="171" t="s">
        <v>20</v>
      </c>
      <c r="E219" s="33">
        <f>SUM(E220:E221)</f>
        <v>167200</v>
      </c>
      <c r="F219" s="33">
        <f>SUM(F220:F221)</f>
        <v>167200</v>
      </c>
      <c r="G219" s="122"/>
      <c r="H219" s="122"/>
      <c r="I219" s="122"/>
      <c r="J219" s="122"/>
      <c r="K219" s="122"/>
      <c r="L219" s="122"/>
    </row>
    <row r="220" spans="1:12" s="120" customFormat="1" ht="12.75">
      <c r="A220" s="98"/>
      <c r="B220" s="60"/>
      <c r="C220" s="20">
        <v>3110</v>
      </c>
      <c r="D220" s="137" t="s">
        <v>176</v>
      </c>
      <c r="E220" s="23">
        <v>37000</v>
      </c>
      <c r="F220" s="23">
        <v>37000</v>
      </c>
      <c r="G220" s="128"/>
      <c r="H220" s="128"/>
      <c r="I220" s="128"/>
      <c r="J220" s="128"/>
      <c r="K220" s="128"/>
      <c r="L220" s="128"/>
    </row>
    <row r="221" spans="1:12" s="120" customFormat="1" ht="12.75">
      <c r="A221" s="81"/>
      <c r="B221" s="87"/>
      <c r="C221" s="20">
        <v>4303</v>
      </c>
      <c r="D221" s="137" t="s">
        <v>118</v>
      </c>
      <c r="E221" s="23">
        <v>130200</v>
      </c>
      <c r="F221" s="23">
        <v>130200</v>
      </c>
      <c r="G221" s="129"/>
      <c r="H221" s="129"/>
      <c r="I221" s="129"/>
      <c r="J221" s="129"/>
      <c r="K221" s="129"/>
      <c r="L221" s="129"/>
    </row>
    <row r="222" spans="1:12" s="120" customFormat="1" ht="12.75">
      <c r="A222" s="71">
        <v>854</v>
      </c>
      <c r="B222" s="45"/>
      <c r="C222" s="43"/>
      <c r="D222" s="13" t="s">
        <v>181</v>
      </c>
      <c r="E222" s="14">
        <f>SUM(E223,E237)</f>
        <v>98474</v>
      </c>
      <c r="F222" s="14">
        <f>SUM(F223,F237)</f>
        <v>98474</v>
      </c>
      <c r="G222" s="14">
        <f>SUM(G223)</f>
        <v>70678</v>
      </c>
      <c r="H222" s="14">
        <f>SUM(H223)</f>
        <v>12918</v>
      </c>
      <c r="I222" s="128"/>
      <c r="J222" s="128"/>
      <c r="K222" s="128"/>
      <c r="L222" s="128"/>
    </row>
    <row r="223" spans="1:12" s="120" customFormat="1" ht="12.75">
      <c r="A223" s="98"/>
      <c r="B223" s="76">
        <v>85401</v>
      </c>
      <c r="C223" s="76"/>
      <c r="D223" s="155" t="s">
        <v>182</v>
      </c>
      <c r="E223" s="52">
        <f>SUM(E224:E236)</f>
        <v>94974</v>
      </c>
      <c r="F223" s="52">
        <f>SUM(F224:F236)</f>
        <v>94974</v>
      </c>
      <c r="G223" s="52">
        <f>SUM(G224:G236)</f>
        <v>70678</v>
      </c>
      <c r="H223" s="52">
        <f>SUM(H224:H236)</f>
        <v>12918</v>
      </c>
      <c r="I223" s="126"/>
      <c r="J223" s="126"/>
      <c r="K223" s="126"/>
      <c r="L223" s="126"/>
    </row>
    <row r="224" spans="1:12" s="120" customFormat="1" ht="25.5">
      <c r="A224" s="20"/>
      <c r="B224" s="53"/>
      <c r="C224" s="48">
        <v>3020</v>
      </c>
      <c r="D224" s="164" t="s">
        <v>164</v>
      </c>
      <c r="E224" s="37">
        <v>2428</v>
      </c>
      <c r="F224" s="134">
        <v>2428</v>
      </c>
      <c r="G224" s="126"/>
      <c r="H224" s="135"/>
      <c r="I224" s="126"/>
      <c r="J224" s="135"/>
      <c r="K224" s="126"/>
      <c r="L224" s="136"/>
    </row>
    <row r="225" spans="1:12" s="120" customFormat="1" ht="12.75">
      <c r="A225" s="20"/>
      <c r="B225" s="20"/>
      <c r="C225" s="58">
        <v>4010</v>
      </c>
      <c r="D225" s="146" t="s">
        <v>129</v>
      </c>
      <c r="E225" s="23">
        <v>65410</v>
      </c>
      <c r="F225" s="138">
        <v>65410</v>
      </c>
      <c r="G225" s="23">
        <v>65410</v>
      </c>
      <c r="H225" s="139"/>
      <c r="I225" s="128"/>
      <c r="J225" s="139"/>
      <c r="K225" s="128"/>
      <c r="L225" s="140"/>
    </row>
    <row r="226" spans="1:12" s="120" customFormat="1" ht="12.75">
      <c r="A226" s="20"/>
      <c r="B226" s="20"/>
      <c r="C226" s="58">
        <v>4040</v>
      </c>
      <c r="D226" s="146" t="s">
        <v>130</v>
      </c>
      <c r="E226" s="23">
        <v>5268</v>
      </c>
      <c r="F226" s="138">
        <v>5268</v>
      </c>
      <c r="G226" s="23">
        <v>5268</v>
      </c>
      <c r="H226" s="139"/>
      <c r="I226" s="128"/>
      <c r="J226" s="139"/>
      <c r="K226" s="128"/>
      <c r="L226" s="140"/>
    </row>
    <row r="227" spans="1:12" s="120" customFormat="1" ht="12.75">
      <c r="A227" s="20"/>
      <c r="B227" s="20"/>
      <c r="C227" s="58">
        <v>4110</v>
      </c>
      <c r="D227" s="146" t="s">
        <v>131</v>
      </c>
      <c r="E227" s="23">
        <v>11127</v>
      </c>
      <c r="F227" s="138">
        <v>11127</v>
      </c>
      <c r="G227" s="128"/>
      <c r="H227" s="138">
        <v>11127</v>
      </c>
      <c r="I227" s="128"/>
      <c r="J227" s="139"/>
      <c r="K227" s="128"/>
      <c r="L227" s="140"/>
    </row>
    <row r="228" spans="1:12" s="120" customFormat="1" ht="12.75">
      <c r="A228" s="20"/>
      <c r="B228" s="20"/>
      <c r="C228" s="58">
        <v>4120</v>
      </c>
      <c r="D228" s="146" t="s">
        <v>132</v>
      </c>
      <c r="E228" s="23">
        <v>1791</v>
      </c>
      <c r="F228" s="138">
        <v>1791</v>
      </c>
      <c r="G228" s="128"/>
      <c r="H228" s="138">
        <v>1791</v>
      </c>
      <c r="I228" s="128"/>
      <c r="J228" s="139"/>
      <c r="K228" s="128"/>
      <c r="L228" s="140"/>
    </row>
    <row r="229" spans="1:12" s="120" customFormat="1" ht="12.75">
      <c r="A229" s="20"/>
      <c r="B229" s="20"/>
      <c r="C229" s="58">
        <v>4210</v>
      </c>
      <c r="D229" s="146" t="s">
        <v>122</v>
      </c>
      <c r="E229" s="23">
        <v>2000</v>
      </c>
      <c r="F229" s="138">
        <v>2000</v>
      </c>
      <c r="G229" s="128"/>
      <c r="H229" s="139"/>
      <c r="I229" s="128"/>
      <c r="J229" s="139"/>
      <c r="K229" s="128"/>
      <c r="L229" s="140"/>
    </row>
    <row r="230" spans="1:12" s="120" customFormat="1" ht="25.5">
      <c r="A230" s="20"/>
      <c r="B230" s="20"/>
      <c r="C230" s="58">
        <v>4240</v>
      </c>
      <c r="D230" s="172" t="s">
        <v>165</v>
      </c>
      <c r="E230" s="23">
        <v>500</v>
      </c>
      <c r="F230" s="138">
        <v>500</v>
      </c>
      <c r="G230" s="128"/>
      <c r="H230" s="139"/>
      <c r="I230" s="128"/>
      <c r="J230" s="139"/>
      <c r="K230" s="128"/>
      <c r="L230" s="140"/>
    </row>
    <row r="231" spans="1:12" s="120" customFormat="1" ht="12.75">
      <c r="A231" s="20"/>
      <c r="B231" s="20"/>
      <c r="C231" s="58">
        <v>4260</v>
      </c>
      <c r="D231" s="172" t="s">
        <v>139</v>
      </c>
      <c r="E231" s="23">
        <v>500</v>
      </c>
      <c r="F231" s="138">
        <v>500</v>
      </c>
      <c r="G231" s="128"/>
      <c r="H231" s="139"/>
      <c r="I231" s="128"/>
      <c r="J231" s="139"/>
      <c r="K231" s="128"/>
      <c r="L231" s="140"/>
    </row>
    <row r="232" spans="1:12" s="120" customFormat="1" ht="12.75">
      <c r="A232" s="20"/>
      <c r="B232" s="20"/>
      <c r="C232" s="58">
        <v>4270</v>
      </c>
      <c r="D232" s="146" t="s">
        <v>123</v>
      </c>
      <c r="E232" s="23">
        <v>500</v>
      </c>
      <c r="F232" s="138">
        <v>500</v>
      </c>
      <c r="G232" s="128"/>
      <c r="H232" s="139"/>
      <c r="I232" s="128"/>
      <c r="J232" s="139"/>
      <c r="K232" s="128"/>
      <c r="L232" s="140"/>
    </row>
    <row r="233" spans="1:12" s="120" customFormat="1" ht="12.75">
      <c r="A233" s="20"/>
      <c r="B233" s="20"/>
      <c r="C233" s="58">
        <v>4300</v>
      </c>
      <c r="D233" s="172" t="s">
        <v>118</v>
      </c>
      <c r="E233" s="23">
        <v>500</v>
      </c>
      <c r="F233" s="138">
        <v>500</v>
      </c>
      <c r="G233" s="128"/>
      <c r="H233" s="139"/>
      <c r="I233" s="128"/>
      <c r="J233" s="139"/>
      <c r="K233" s="128"/>
      <c r="L233" s="140"/>
    </row>
    <row r="234" spans="1:12" s="120" customFormat="1" ht="12.75">
      <c r="A234" s="20"/>
      <c r="B234" s="20"/>
      <c r="C234" s="58">
        <v>4410</v>
      </c>
      <c r="D234" s="146" t="s">
        <v>133</v>
      </c>
      <c r="E234" s="23">
        <v>200</v>
      </c>
      <c r="F234" s="138">
        <v>200</v>
      </c>
      <c r="G234" s="128"/>
      <c r="H234" s="139"/>
      <c r="I234" s="128"/>
      <c r="J234" s="139"/>
      <c r="K234" s="128"/>
      <c r="L234" s="140"/>
    </row>
    <row r="235" spans="1:12" s="120" customFormat="1" ht="12.75">
      <c r="A235" s="20"/>
      <c r="B235" s="20"/>
      <c r="C235" s="58">
        <v>4440</v>
      </c>
      <c r="D235" s="146" t="s">
        <v>134</v>
      </c>
      <c r="E235" s="23">
        <v>4450</v>
      </c>
      <c r="F235" s="138">
        <v>4450</v>
      </c>
      <c r="G235" s="128"/>
      <c r="H235" s="139"/>
      <c r="I235" s="128"/>
      <c r="J235" s="139"/>
      <c r="K235" s="128"/>
      <c r="L235" s="140"/>
    </row>
    <row r="236" spans="1:13" s="120" customFormat="1" ht="12.75">
      <c r="A236" s="58"/>
      <c r="B236" s="81"/>
      <c r="C236" s="181">
        <v>4700</v>
      </c>
      <c r="D236" s="181" t="s">
        <v>145</v>
      </c>
      <c r="E236" s="29">
        <v>300</v>
      </c>
      <c r="F236" s="142">
        <v>300</v>
      </c>
      <c r="G236" s="129"/>
      <c r="H236" s="143"/>
      <c r="I236" s="129"/>
      <c r="J236" s="143"/>
      <c r="K236" s="129"/>
      <c r="L236" s="143"/>
      <c r="M236" s="182"/>
    </row>
    <row r="237" spans="1:12" s="120" customFormat="1" ht="12.75">
      <c r="A237" s="58"/>
      <c r="B237" s="71">
        <v>85415</v>
      </c>
      <c r="C237" s="70"/>
      <c r="D237" s="171" t="s">
        <v>183</v>
      </c>
      <c r="E237" s="33">
        <f>SUM(E238)</f>
        <v>3500</v>
      </c>
      <c r="F237" s="33">
        <f>SUM(F238)</f>
        <v>3500</v>
      </c>
      <c r="G237" s="129"/>
      <c r="H237" s="129"/>
      <c r="I237" s="129"/>
      <c r="J237" s="129"/>
      <c r="K237" s="129"/>
      <c r="L237" s="129"/>
    </row>
    <row r="238" spans="1:12" s="120" customFormat="1" ht="12.75">
      <c r="A238" s="56"/>
      <c r="B238" s="100"/>
      <c r="C238" s="100">
        <v>3240</v>
      </c>
      <c r="D238" s="146" t="s">
        <v>184</v>
      </c>
      <c r="E238" s="47">
        <v>3500</v>
      </c>
      <c r="F238" s="47">
        <v>3500</v>
      </c>
      <c r="G238" s="128"/>
      <c r="H238" s="128"/>
      <c r="I238" s="128"/>
      <c r="J238" s="128"/>
      <c r="K238" s="128"/>
      <c r="L238" s="128"/>
    </row>
    <row r="239" spans="1:12" s="120" customFormat="1" ht="25.5">
      <c r="A239" s="44">
        <v>900</v>
      </c>
      <c r="B239" s="43"/>
      <c r="C239" s="43"/>
      <c r="D239" s="38" t="s">
        <v>185</v>
      </c>
      <c r="E239" s="14">
        <f>SUM(E242,E252)</f>
        <v>431246</v>
      </c>
      <c r="F239" s="14">
        <f>SUM(F242,F252)</f>
        <v>431246</v>
      </c>
      <c r="G239" s="14">
        <f>SUM(G252,G242)</f>
        <v>60383</v>
      </c>
      <c r="H239" s="14">
        <f>SUM(H242,H252)</f>
        <v>12509</v>
      </c>
      <c r="I239" s="122"/>
      <c r="J239" s="122"/>
      <c r="K239" s="122"/>
      <c r="L239" s="14"/>
    </row>
    <row r="240" spans="1:12" s="120" customFormat="1" ht="12.75" hidden="1">
      <c r="A240" s="98"/>
      <c r="B240" s="45">
        <v>90001</v>
      </c>
      <c r="C240" s="43"/>
      <c r="D240" s="38" t="s">
        <v>186</v>
      </c>
      <c r="E240" s="14"/>
      <c r="F240" s="14"/>
      <c r="G240" s="128"/>
      <c r="H240" s="128"/>
      <c r="I240" s="128"/>
      <c r="J240" s="128"/>
      <c r="K240" s="128"/>
      <c r="L240" s="14"/>
    </row>
    <row r="241" spans="1:12" s="120" customFormat="1" ht="25.5" hidden="1">
      <c r="A241" s="98"/>
      <c r="B241" s="45"/>
      <c r="C241" s="131">
        <v>6050</v>
      </c>
      <c r="D241" s="127" t="s">
        <v>114</v>
      </c>
      <c r="E241" s="47"/>
      <c r="F241" s="47"/>
      <c r="G241" s="122"/>
      <c r="H241" s="122"/>
      <c r="I241" s="122"/>
      <c r="J241" s="122"/>
      <c r="K241" s="122"/>
      <c r="L241" s="47"/>
    </row>
    <row r="242" spans="1:12" s="120" customFormat="1" ht="12.75">
      <c r="A242" s="98"/>
      <c r="B242" s="50">
        <v>90003</v>
      </c>
      <c r="C242" s="76"/>
      <c r="D242" s="155" t="s">
        <v>187</v>
      </c>
      <c r="E242" s="52">
        <f>SUM(E243:E251)</f>
        <v>245246</v>
      </c>
      <c r="F242" s="52">
        <f>SUM(F243:F251)</f>
        <v>245246</v>
      </c>
      <c r="G242" s="52">
        <f>SUM(G243:G251)</f>
        <v>60383</v>
      </c>
      <c r="H242" s="52">
        <f>SUM(H243:H251)</f>
        <v>12509</v>
      </c>
      <c r="I242" s="128"/>
      <c r="J242" s="128"/>
      <c r="K242" s="128"/>
      <c r="L242" s="128"/>
    </row>
    <row r="243" spans="1:12" s="120" customFormat="1" ht="12.75">
      <c r="A243" s="20"/>
      <c r="B243" s="53"/>
      <c r="C243" s="48">
        <v>4010</v>
      </c>
      <c r="D243" s="145" t="s">
        <v>129</v>
      </c>
      <c r="E243" s="37">
        <v>54103</v>
      </c>
      <c r="F243" s="134">
        <v>54103</v>
      </c>
      <c r="G243" s="37">
        <v>54103</v>
      </c>
      <c r="H243" s="135"/>
      <c r="I243" s="126"/>
      <c r="J243" s="135"/>
      <c r="K243" s="126"/>
      <c r="L243" s="136"/>
    </row>
    <row r="244" spans="1:12" s="120" customFormat="1" ht="12.75">
      <c r="A244" s="20"/>
      <c r="B244" s="20"/>
      <c r="C244" s="58">
        <v>4040</v>
      </c>
      <c r="D244" s="146" t="s">
        <v>130</v>
      </c>
      <c r="E244" s="23">
        <v>6280</v>
      </c>
      <c r="F244" s="138">
        <v>6280</v>
      </c>
      <c r="G244" s="23">
        <v>6280</v>
      </c>
      <c r="H244" s="139"/>
      <c r="I244" s="128"/>
      <c r="J244" s="139"/>
      <c r="K244" s="128"/>
      <c r="L244" s="140"/>
    </row>
    <row r="245" spans="1:12" s="120" customFormat="1" ht="12.75">
      <c r="A245" s="20"/>
      <c r="B245" s="20"/>
      <c r="C245" s="58">
        <v>4110</v>
      </c>
      <c r="D245" s="146" t="s">
        <v>131</v>
      </c>
      <c r="E245" s="23">
        <v>9118</v>
      </c>
      <c r="F245" s="138">
        <v>9118</v>
      </c>
      <c r="G245" s="128"/>
      <c r="H245" s="138">
        <v>9118</v>
      </c>
      <c r="I245" s="128"/>
      <c r="J245" s="139"/>
      <c r="K245" s="128"/>
      <c r="L245" s="140"/>
    </row>
    <row r="246" spans="1:12" s="120" customFormat="1" ht="12.75">
      <c r="A246" s="20"/>
      <c r="B246" s="20"/>
      <c r="C246" s="58">
        <v>4120</v>
      </c>
      <c r="D246" s="146" t="s">
        <v>132</v>
      </c>
      <c r="E246" s="23">
        <v>3391</v>
      </c>
      <c r="F246" s="138">
        <v>3391</v>
      </c>
      <c r="G246" s="128"/>
      <c r="H246" s="138">
        <v>3391</v>
      </c>
      <c r="I246" s="128"/>
      <c r="J246" s="139"/>
      <c r="K246" s="128"/>
      <c r="L246" s="140"/>
    </row>
    <row r="247" spans="1:12" s="120" customFormat="1" ht="12.75">
      <c r="A247" s="20"/>
      <c r="B247" s="20"/>
      <c r="C247" s="58">
        <v>4210</v>
      </c>
      <c r="D247" s="146" t="s">
        <v>122</v>
      </c>
      <c r="E247" s="23">
        <v>20000</v>
      </c>
      <c r="F247" s="138">
        <v>20000</v>
      </c>
      <c r="G247" s="128"/>
      <c r="H247" s="139"/>
      <c r="I247" s="128"/>
      <c r="J247" s="139"/>
      <c r="K247" s="128"/>
      <c r="L247" s="140"/>
    </row>
    <row r="248" spans="1:12" s="120" customFormat="1" ht="12.75">
      <c r="A248" s="20"/>
      <c r="B248" s="20"/>
      <c r="C248" s="58">
        <v>4280</v>
      </c>
      <c r="D248" s="146" t="s">
        <v>140</v>
      </c>
      <c r="E248" s="23">
        <v>360</v>
      </c>
      <c r="F248" s="138">
        <v>360</v>
      </c>
      <c r="G248" s="128"/>
      <c r="H248" s="139"/>
      <c r="I248" s="128"/>
      <c r="J248" s="139"/>
      <c r="K248" s="128"/>
      <c r="L248" s="140"/>
    </row>
    <row r="249" spans="1:12" s="120" customFormat="1" ht="12.75">
      <c r="A249" s="20"/>
      <c r="B249" s="20"/>
      <c r="C249" s="58">
        <v>4300</v>
      </c>
      <c r="D249" s="146" t="s">
        <v>118</v>
      </c>
      <c r="E249" s="23">
        <v>145000</v>
      </c>
      <c r="F249" s="138">
        <v>145000</v>
      </c>
      <c r="G249" s="128"/>
      <c r="H249" s="139"/>
      <c r="I249" s="128"/>
      <c r="J249" s="139"/>
      <c r="K249" s="128"/>
      <c r="L249" s="140"/>
    </row>
    <row r="250" spans="1:12" s="120" customFormat="1" ht="25.5">
      <c r="A250" s="20"/>
      <c r="B250" s="20"/>
      <c r="C250" s="58">
        <v>4750</v>
      </c>
      <c r="D250" s="172" t="s">
        <v>146</v>
      </c>
      <c r="E250" s="23">
        <v>5000</v>
      </c>
      <c r="F250" s="138">
        <v>5000</v>
      </c>
      <c r="G250" s="128"/>
      <c r="H250" s="139"/>
      <c r="I250" s="128"/>
      <c r="J250" s="139"/>
      <c r="K250" s="128"/>
      <c r="L250" s="140"/>
    </row>
    <row r="251" spans="1:12" s="120" customFormat="1" ht="12.75">
      <c r="A251" s="58"/>
      <c r="B251" s="56"/>
      <c r="C251" s="81">
        <v>4440</v>
      </c>
      <c r="D251" s="25" t="s">
        <v>134</v>
      </c>
      <c r="E251" s="29">
        <v>1994</v>
      </c>
      <c r="F251" s="142">
        <v>1994</v>
      </c>
      <c r="G251" s="129"/>
      <c r="H251" s="143"/>
      <c r="I251" s="129"/>
      <c r="J251" s="143"/>
      <c r="K251" s="129"/>
      <c r="L251" s="156"/>
    </row>
    <row r="252" spans="1:12" s="120" customFormat="1" ht="12.75">
      <c r="A252" s="58"/>
      <c r="B252" s="43">
        <v>90015</v>
      </c>
      <c r="C252" s="43"/>
      <c r="D252" s="13" t="s">
        <v>188</v>
      </c>
      <c r="E252" s="14">
        <f>SUM(E254:E256)</f>
        <v>186000</v>
      </c>
      <c r="F252" s="14">
        <f>SUM(F254:F256)</f>
        <v>186000</v>
      </c>
      <c r="G252" s="122"/>
      <c r="H252" s="122"/>
      <c r="I252" s="122"/>
      <c r="J252" s="122"/>
      <c r="K252" s="122"/>
      <c r="L252" s="122"/>
    </row>
    <row r="253" spans="1:12" s="120" customFormat="1" ht="12.75" hidden="1">
      <c r="A253" s="20"/>
      <c r="B253" s="53"/>
      <c r="C253" s="48">
        <v>4210</v>
      </c>
      <c r="D253" s="145" t="s">
        <v>122</v>
      </c>
      <c r="E253" s="37"/>
      <c r="F253" s="134"/>
      <c r="G253" s="126"/>
      <c r="H253" s="135"/>
      <c r="I253" s="126"/>
      <c r="J253" s="135"/>
      <c r="K253" s="126"/>
      <c r="L253" s="136"/>
    </row>
    <row r="254" spans="1:12" s="120" customFormat="1" ht="12.75">
      <c r="A254" s="20"/>
      <c r="B254" s="20"/>
      <c r="C254" s="58">
        <v>4210</v>
      </c>
      <c r="D254" s="146" t="s">
        <v>122</v>
      </c>
      <c r="E254" s="23">
        <v>22000</v>
      </c>
      <c r="F254" s="138">
        <v>22000</v>
      </c>
      <c r="G254" s="128"/>
      <c r="H254" s="139"/>
      <c r="I254" s="128"/>
      <c r="J254" s="139"/>
      <c r="K254" s="128"/>
      <c r="L254" s="140"/>
    </row>
    <row r="255" spans="1:12" s="120" customFormat="1" ht="12.75">
      <c r="A255" s="20"/>
      <c r="B255" s="20"/>
      <c r="C255" s="58">
        <v>4260</v>
      </c>
      <c r="D255" s="146" t="s">
        <v>139</v>
      </c>
      <c r="E255" s="23">
        <v>132000</v>
      </c>
      <c r="F255" s="138">
        <v>132000</v>
      </c>
      <c r="G255" s="128"/>
      <c r="H255" s="139"/>
      <c r="I255" s="128"/>
      <c r="J255" s="139"/>
      <c r="K255" s="128"/>
      <c r="L255" s="140"/>
    </row>
    <row r="256" spans="1:12" s="120" customFormat="1" ht="12.75">
      <c r="A256" s="56"/>
      <c r="B256" s="56"/>
      <c r="C256" s="81">
        <v>4300</v>
      </c>
      <c r="D256" s="25" t="s">
        <v>118</v>
      </c>
      <c r="E256" s="29">
        <v>32000</v>
      </c>
      <c r="F256" s="142">
        <v>32000</v>
      </c>
      <c r="G256" s="129"/>
      <c r="H256" s="143"/>
      <c r="I256" s="129"/>
      <c r="J256" s="143"/>
      <c r="K256" s="129"/>
      <c r="L256" s="156"/>
    </row>
    <row r="257" spans="1:12" s="120" customFormat="1" ht="25.5">
      <c r="A257" s="44">
        <v>921</v>
      </c>
      <c r="B257" s="72"/>
      <c r="C257" s="70"/>
      <c r="D257" s="32" t="s">
        <v>189</v>
      </c>
      <c r="E257" s="33">
        <f>SUM(E258)</f>
        <v>120000</v>
      </c>
      <c r="F257" s="33">
        <f>SUM(F258)</f>
        <v>120000</v>
      </c>
      <c r="G257" s="128"/>
      <c r="H257" s="128"/>
      <c r="I257" s="33">
        <f>SUM(I258)</f>
        <v>120000</v>
      </c>
      <c r="J257" s="128"/>
      <c r="K257" s="128"/>
      <c r="L257" s="128"/>
    </row>
    <row r="258" spans="1:12" s="120" customFormat="1" ht="12.75">
      <c r="A258" s="58"/>
      <c r="B258" s="71">
        <v>92116</v>
      </c>
      <c r="C258" s="70"/>
      <c r="D258" s="171" t="s">
        <v>190</v>
      </c>
      <c r="E258" s="33">
        <f>SUM(E259)</f>
        <v>120000</v>
      </c>
      <c r="F258" s="33">
        <f>SUM(F259)</f>
        <v>120000</v>
      </c>
      <c r="G258" s="122"/>
      <c r="H258" s="122"/>
      <c r="I258" s="33">
        <f>SUM(I259)</f>
        <v>120000</v>
      </c>
      <c r="J258" s="122"/>
      <c r="K258" s="122"/>
      <c r="L258" s="122"/>
    </row>
    <row r="259" spans="1:12" s="120" customFormat="1" ht="12.75">
      <c r="A259" s="58"/>
      <c r="B259" s="58"/>
      <c r="C259" s="20">
        <v>2480</v>
      </c>
      <c r="D259" s="137" t="s">
        <v>191</v>
      </c>
      <c r="E259" s="23">
        <v>120000</v>
      </c>
      <c r="F259" s="23">
        <v>120000</v>
      </c>
      <c r="G259" s="128"/>
      <c r="H259" s="128"/>
      <c r="I259" s="23">
        <v>120000</v>
      </c>
      <c r="J259" s="128"/>
      <c r="K259" s="128"/>
      <c r="L259" s="128"/>
    </row>
    <row r="260" spans="1:12" s="120" customFormat="1" ht="12.75">
      <c r="A260" s="44">
        <v>926</v>
      </c>
      <c r="B260" s="44"/>
      <c r="C260" s="43"/>
      <c r="D260" s="13" t="s">
        <v>97</v>
      </c>
      <c r="E260" s="14">
        <f>SUM(E261)</f>
        <v>22000</v>
      </c>
      <c r="F260" s="14">
        <f>SUM(F261)</f>
        <v>22000</v>
      </c>
      <c r="G260" s="14">
        <f>SUM(G261)</f>
        <v>10000</v>
      </c>
      <c r="H260" s="122"/>
      <c r="I260" s="122"/>
      <c r="J260" s="122"/>
      <c r="K260" s="122"/>
      <c r="L260" s="122"/>
    </row>
    <row r="261" spans="1:12" s="120" customFormat="1" ht="25.5">
      <c r="A261" s="98"/>
      <c r="B261" s="77">
        <v>92605</v>
      </c>
      <c r="C261" s="76"/>
      <c r="D261" s="183" t="s">
        <v>192</v>
      </c>
      <c r="E261" s="52">
        <f>SUM(E262:E264)</f>
        <v>22000</v>
      </c>
      <c r="F261" s="52">
        <f>SUM(F262:F264)</f>
        <v>22000</v>
      </c>
      <c r="G261" s="52">
        <f>SUM(G262:G264)</f>
        <v>10000</v>
      </c>
      <c r="H261" s="126"/>
      <c r="I261" s="126"/>
      <c r="J261" s="126"/>
      <c r="K261" s="126"/>
      <c r="L261" s="126"/>
    </row>
    <row r="262" spans="1:14" s="120" customFormat="1" ht="12.75">
      <c r="A262" s="20"/>
      <c r="B262" s="53"/>
      <c r="C262" s="48">
        <v>4170</v>
      </c>
      <c r="D262" s="145" t="s">
        <v>153</v>
      </c>
      <c r="E262" s="37">
        <v>10000</v>
      </c>
      <c r="F262" s="134">
        <v>10000</v>
      </c>
      <c r="G262" s="37">
        <v>10000</v>
      </c>
      <c r="H262" s="135"/>
      <c r="I262" s="126"/>
      <c r="J262" s="135"/>
      <c r="K262" s="126"/>
      <c r="L262" s="136"/>
      <c r="N262" s="184"/>
    </row>
    <row r="263" spans="1:12" s="120" customFormat="1" ht="12.75" hidden="1">
      <c r="A263" s="20"/>
      <c r="B263" s="20"/>
      <c r="C263" s="58">
        <v>4210</v>
      </c>
      <c r="D263" s="146" t="s">
        <v>122</v>
      </c>
      <c r="E263" s="23"/>
      <c r="F263" s="138"/>
      <c r="G263" s="128"/>
      <c r="H263" s="139"/>
      <c r="I263" s="128"/>
      <c r="J263" s="139"/>
      <c r="K263" s="128"/>
      <c r="L263" s="140"/>
    </row>
    <row r="264" spans="1:12" s="120" customFormat="1" ht="12.75">
      <c r="A264" s="20"/>
      <c r="B264" s="56"/>
      <c r="C264" s="81">
        <v>4300</v>
      </c>
      <c r="D264" s="25" t="s">
        <v>118</v>
      </c>
      <c r="E264" s="29">
        <v>12000</v>
      </c>
      <c r="F264" s="142">
        <v>12000</v>
      </c>
      <c r="G264" s="129"/>
      <c r="H264" s="143"/>
      <c r="I264" s="129"/>
      <c r="J264" s="143"/>
      <c r="K264" s="129"/>
      <c r="L264" s="156"/>
    </row>
    <row r="265" spans="1:14" s="186" customFormat="1" ht="24.75" customHeight="1">
      <c r="A265" s="383" t="s">
        <v>193</v>
      </c>
      <c r="B265" s="383"/>
      <c r="C265" s="383"/>
      <c r="D265" s="383"/>
      <c r="E265" s="33">
        <f>SUM(E8,E17,E23,E35,E76,E80,E101,E107,E110,E113,E174,E187,E222,E239,E257,E260)</f>
        <v>20256670</v>
      </c>
      <c r="F265" s="33">
        <f>SUM(F8,F17,F23,F35,F76,F80,F101,F107,F110,F113,F174,F187,F222,F239,F257,F260)</f>
        <v>7259133</v>
      </c>
      <c r="G265" s="33">
        <f>SUM(G8,G17,G23,G35,G76,G80,G101,G107,G110,G113,G174,G187,G222,G239,G257,G260)</f>
        <v>3399864</v>
      </c>
      <c r="H265" s="33">
        <f>SUM(H8,H17,H23,H35,H76,H80,H101,H107,H110,H113,H174,H187,H222,H239,H257,H260)</f>
        <v>610249</v>
      </c>
      <c r="I265" s="33">
        <f>SUM(I8,I17,I23,I35,I76,I80,I101,I107,I110,I113,I174,I187,I222,I239,I257)</f>
        <v>208100</v>
      </c>
      <c r="J265" s="33">
        <f>SUM(J107)</f>
        <v>25000</v>
      </c>
      <c r="K265" s="125"/>
      <c r="L265" s="33">
        <f>SUM(L8,L17,L23,L35,L76,L80,L101,L107,L110,L113,L174,L187,L222,L239,L257,L260)</f>
        <v>12997537</v>
      </c>
      <c r="N265" s="187"/>
    </row>
    <row r="267" ht="12.75">
      <c r="A267" s="188"/>
    </row>
  </sheetData>
  <mergeCells count="12">
    <mergeCell ref="B10:B12"/>
    <mergeCell ref="A265:D265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5097222222222224" bottom="0.7875" header="0.5118055555555556" footer="0.5118055555555556"/>
  <pageSetup fitToHeight="9" fitToWidth="1" horizontalDpi="300" verticalDpi="300" orientation="landscape" paperSize="9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386" t="s">
        <v>194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ht="18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 t="s">
        <v>195</v>
      </c>
    </row>
    <row r="3" spans="1:14" ht="12.75" customHeight="1">
      <c r="A3" s="387" t="s">
        <v>196</v>
      </c>
      <c r="B3" s="387" t="s">
        <v>2</v>
      </c>
      <c r="C3" s="387" t="s">
        <v>197</v>
      </c>
      <c r="D3" s="387" t="s">
        <v>198</v>
      </c>
      <c r="E3" s="385" t="s">
        <v>199</v>
      </c>
      <c r="F3" s="385" t="s">
        <v>200</v>
      </c>
      <c r="G3" s="385" t="s">
        <v>201</v>
      </c>
      <c r="H3" s="385"/>
      <c r="I3" s="385"/>
      <c r="J3" s="385"/>
      <c r="K3" s="385"/>
      <c r="L3" s="385"/>
      <c r="M3" s="385"/>
      <c r="N3" s="385" t="s">
        <v>202</v>
      </c>
    </row>
    <row r="4" spans="1:14" ht="12.75">
      <c r="A4" s="387"/>
      <c r="B4" s="387"/>
      <c r="C4" s="387"/>
      <c r="D4" s="387"/>
      <c r="E4" s="385"/>
      <c r="F4" s="385"/>
      <c r="G4" s="385" t="s">
        <v>203</v>
      </c>
      <c r="H4" s="385" t="s">
        <v>204</v>
      </c>
      <c r="I4" s="385"/>
      <c r="J4" s="385"/>
      <c r="K4" s="385"/>
      <c r="L4" s="385" t="s">
        <v>205</v>
      </c>
      <c r="M4" s="385" t="s">
        <v>206</v>
      </c>
      <c r="N4" s="385"/>
    </row>
    <row r="5" spans="1:14" ht="12.75" customHeight="1">
      <c r="A5" s="387"/>
      <c r="B5" s="387"/>
      <c r="C5" s="387"/>
      <c r="D5" s="387"/>
      <c r="E5" s="385"/>
      <c r="F5" s="385"/>
      <c r="G5" s="385"/>
      <c r="H5" s="385" t="s">
        <v>207</v>
      </c>
      <c r="I5" s="385" t="s">
        <v>208</v>
      </c>
      <c r="J5" s="385" t="s">
        <v>209</v>
      </c>
      <c r="K5" s="385" t="s">
        <v>210</v>
      </c>
      <c r="L5" s="385"/>
      <c r="M5" s="385"/>
      <c r="N5" s="385"/>
    </row>
    <row r="6" spans="1:14" ht="12.75">
      <c r="A6" s="387"/>
      <c r="B6" s="387"/>
      <c r="C6" s="387"/>
      <c r="D6" s="387"/>
      <c r="E6" s="385"/>
      <c r="F6" s="385"/>
      <c r="G6" s="385"/>
      <c r="H6" s="385"/>
      <c r="I6" s="385"/>
      <c r="J6" s="385"/>
      <c r="K6" s="385"/>
      <c r="L6" s="385"/>
      <c r="M6" s="385"/>
      <c r="N6" s="385"/>
    </row>
    <row r="7" spans="1:14" ht="25.5" customHeight="1">
      <c r="A7" s="387"/>
      <c r="B7" s="387"/>
      <c r="C7" s="387"/>
      <c r="D7" s="387"/>
      <c r="E7" s="385"/>
      <c r="F7" s="385"/>
      <c r="G7" s="385"/>
      <c r="H7" s="385"/>
      <c r="I7" s="385"/>
      <c r="J7" s="385"/>
      <c r="K7" s="385"/>
      <c r="L7" s="385"/>
      <c r="M7" s="385"/>
      <c r="N7" s="385"/>
    </row>
    <row r="8" spans="1:14" ht="12.75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 s="193">
        <v>11</v>
      </c>
      <c r="L8" s="193">
        <v>12</v>
      </c>
      <c r="M8" s="193">
        <v>13</v>
      </c>
      <c r="N8" s="193">
        <v>14</v>
      </c>
    </row>
    <row r="9" spans="1:15" ht="72.75" customHeight="1">
      <c r="A9" s="194" t="s">
        <v>211</v>
      </c>
      <c r="B9" s="195" t="s">
        <v>11</v>
      </c>
      <c r="C9" s="195" t="s">
        <v>13</v>
      </c>
      <c r="D9" s="196" t="s">
        <v>212</v>
      </c>
      <c r="E9" s="197" t="s">
        <v>213</v>
      </c>
      <c r="F9" s="198">
        <v>13263084</v>
      </c>
      <c r="G9" s="198">
        <v>10106537</v>
      </c>
      <c r="H9" s="198">
        <v>686361</v>
      </c>
      <c r="I9" s="198">
        <v>1020176</v>
      </c>
      <c r="J9" s="197" t="s">
        <v>214</v>
      </c>
      <c r="K9" s="198">
        <v>8400000</v>
      </c>
      <c r="L9" s="198">
        <v>2957185</v>
      </c>
      <c r="M9" s="199"/>
      <c r="N9" s="194" t="s">
        <v>137</v>
      </c>
      <c r="O9" s="110"/>
    </row>
    <row r="10" spans="1:14" ht="36" customHeight="1">
      <c r="A10" s="384" t="s">
        <v>8</v>
      </c>
      <c r="B10" s="384"/>
      <c r="C10" s="384"/>
      <c r="D10" s="384"/>
      <c r="E10" s="384"/>
      <c r="F10" s="201">
        <f>SUM(F9)</f>
        <v>13263084</v>
      </c>
      <c r="G10" s="201">
        <f>SUM(G9)</f>
        <v>10106537</v>
      </c>
      <c r="H10" s="201">
        <f>SUM(H9)</f>
        <v>686361</v>
      </c>
      <c r="I10" s="201">
        <f>SUM(I9)</f>
        <v>1020176</v>
      </c>
      <c r="J10" s="202"/>
      <c r="K10" s="201">
        <f>SUM(K9)</f>
        <v>8400000</v>
      </c>
      <c r="L10" s="201">
        <f>SUM(L9)</f>
        <v>2957185</v>
      </c>
      <c r="M10" s="201"/>
      <c r="N10" s="203" t="s">
        <v>215</v>
      </c>
    </row>
    <row r="11" spans="1:14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ht="12.75">
      <c r="A12" s="114" t="s">
        <v>216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12.75">
      <c r="A13" s="114" t="s">
        <v>217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2.75">
      <c r="A14" s="114" t="s">
        <v>218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2.75">
      <c r="A15" s="114" t="s">
        <v>219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2.75">
      <c r="A17" s="188" t="s">
        <v>220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94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9">
      <selection activeCell="P16" sqref="P16"/>
    </sheetView>
  </sheetViews>
  <sheetFormatPr defaultColWidth="9.00390625" defaultRowHeight="12.75"/>
  <cols>
    <col min="1" max="1" width="4.00390625" style="114" customWidth="1"/>
    <col min="2" max="2" width="5.75390625" style="114" customWidth="1"/>
    <col min="3" max="3" width="6.625" style="114" customWidth="1"/>
    <col min="4" max="4" width="5.75390625" style="114" customWidth="1"/>
    <col min="5" max="5" width="22.00390625" style="114" customWidth="1"/>
    <col min="6" max="7" width="12.00390625" style="114" customWidth="1"/>
    <col min="8" max="8" width="12.75390625" style="114" customWidth="1"/>
    <col min="9" max="10" width="10.125" style="114" customWidth="1"/>
    <col min="11" max="11" width="13.125" style="114" customWidth="1"/>
    <col min="12" max="12" width="14.375" style="114" customWidth="1"/>
    <col min="13" max="13" width="16.75390625" style="114" customWidth="1"/>
    <col min="14" max="16384" width="9.125" style="114" customWidth="1"/>
  </cols>
  <sheetData>
    <row r="1" spans="1:13" ht="18">
      <c r="A1" s="386" t="s">
        <v>221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0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 t="s">
        <v>195</v>
      </c>
    </row>
    <row r="3" spans="1:13" s="204" customFormat="1" ht="19.5" customHeight="1">
      <c r="A3" s="387" t="s">
        <v>196</v>
      </c>
      <c r="B3" s="387" t="s">
        <v>2</v>
      </c>
      <c r="C3" s="387" t="s">
        <v>197</v>
      </c>
      <c r="D3" s="387" t="s">
        <v>198</v>
      </c>
      <c r="E3" s="385" t="s">
        <v>222</v>
      </c>
      <c r="F3" s="385" t="s">
        <v>200</v>
      </c>
      <c r="G3" s="385" t="s">
        <v>223</v>
      </c>
      <c r="H3" s="385" t="s">
        <v>201</v>
      </c>
      <c r="I3" s="385"/>
      <c r="J3" s="385"/>
      <c r="K3" s="385"/>
      <c r="L3" s="385"/>
      <c r="M3" s="385" t="s">
        <v>202</v>
      </c>
    </row>
    <row r="4" spans="1:13" s="204" customFormat="1" ht="19.5" customHeight="1">
      <c r="A4" s="387"/>
      <c r="B4" s="387"/>
      <c r="C4" s="387"/>
      <c r="D4" s="387"/>
      <c r="E4" s="385"/>
      <c r="F4" s="385"/>
      <c r="G4" s="385"/>
      <c r="H4" s="385" t="s">
        <v>224</v>
      </c>
      <c r="I4" s="385" t="s">
        <v>204</v>
      </c>
      <c r="J4" s="385"/>
      <c r="K4" s="385"/>
      <c r="L4" s="385"/>
      <c r="M4" s="385"/>
    </row>
    <row r="5" spans="1:13" s="204" customFormat="1" ht="29.25" customHeight="1">
      <c r="A5" s="387"/>
      <c r="B5" s="387"/>
      <c r="C5" s="387"/>
      <c r="D5" s="387"/>
      <c r="E5" s="385"/>
      <c r="F5" s="385"/>
      <c r="G5" s="385"/>
      <c r="H5" s="385"/>
      <c r="I5" s="385" t="s">
        <v>207</v>
      </c>
      <c r="J5" s="385" t="s">
        <v>208</v>
      </c>
      <c r="K5" s="385" t="s">
        <v>225</v>
      </c>
      <c r="L5" s="385" t="s">
        <v>210</v>
      </c>
      <c r="M5" s="385"/>
    </row>
    <row r="6" spans="1:13" s="204" customFormat="1" ht="19.5" customHeight="1">
      <c r="A6" s="387"/>
      <c r="B6" s="387"/>
      <c r="C6" s="387"/>
      <c r="D6" s="387"/>
      <c r="E6" s="385"/>
      <c r="F6" s="385"/>
      <c r="G6" s="385"/>
      <c r="H6" s="385"/>
      <c r="I6" s="385"/>
      <c r="J6" s="385"/>
      <c r="K6" s="385"/>
      <c r="L6" s="385"/>
      <c r="M6" s="385"/>
    </row>
    <row r="7" spans="1:13" s="204" customFormat="1" ht="19.5" customHeight="1">
      <c r="A7" s="387"/>
      <c r="B7" s="387"/>
      <c r="C7" s="387"/>
      <c r="D7" s="387"/>
      <c r="E7" s="385"/>
      <c r="F7" s="385"/>
      <c r="G7" s="385"/>
      <c r="H7" s="385"/>
      <c r="I7" s="385"/>
      <c r="J7" s="385"/>
      <c r="K7" s="385"/>
      <c r="L7" s="385"/>
      <c r="M7" s="385"/>
    </row>
    <row r="8" spans="1:13" ht="7.5" customHeight="1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 s="193">
        <v>11</v>
      </c>
      <c r="L8" s="193">
        <v>12</v>
      </c>
      <c r="M8" s="193">
        <v>13</v>
      </c>
    </row>
    <row r="9" spans="1:13" ht="53.25" customHeight="1">
      <c r="A9" s="194" t="s">
        <v>211</v>
      </c>
      <c r="B9" s="16" t="s">
        <v>11</v>
      </c>
      <c r="C9" s="16" t="s">
        <v>13</v>
      </c>
      <c r="D9" s="16" t="s">
        <v>226</v>
      </c>
      <c r="E9" s="205" t="s">
        <v>227</v>
      </c>
      <c r="F9" s="47">
        <v>300000</v>
      </c>
      <c r="G9" s="47"/>
      <c r="H9" s="47">
        <v>300000</v>
      </c>
      <c r="I9" s="47">
        <v>100000</v>
      </c>
      <c r="J9" s="47"/>
      <c r="K9" s="205" t="s">
        <v>228</v>
      </c>
      <c r="L9" s="199"/>
      <c r="M9" s="206" t="s">
        <v>229</v>
      </c>
    </row>
    <row r="10" spans="1:13" ht="53.25" customHeight="1">
      <c r="A10" s="194" t="s">
        <v>230</v>
      </c>
      <c r="B10" s="16" t="s">
        <v>11</v>
      </c>
      <c r="C10" s="16" t="s">
        <v>13</v>
      </c>
      <c r="D10" s="16" t="s">
        <v>226</v>
      </c>
      <c r="E10" s="205" t="s">
        <v>231</v>
      </c>
      <c r="F10" s="47">
        <v>30000</v>
      </c>
      <c r="G10" s="47"/>
      <c r="H10" s="47">
        <v>30000</v>
      </c>
      <c r="I10" s="47">
        <v>30000</v>
      </c>
      <c r="J10" s="47"/>
      <c r="K10" s="205" t="s">
        <v>214</v>
      </c>
      <c r="L10" s="199"/>
      <c r="M10" s="206" t="s">
        <v>229</v>
      </c>
    </row>
    <row r="11" spans="1:13" ht="53.25" customHeight="1">
      <c r="A11" s="194" t="s">
        <v>232</v>
      </c>
      <c r="B11" s="16" t="s">
        <v>11</v>
      </c>
      <c r="C11" s="16" t="s">
        <v>13</v>
      </c>
      <c r="D11" s="207" t="s">
        <v>233</v>
      </c>
      <c r="E11" s="205" t="s">
        <v>234</v>
      </c>
      <c r="F11" s="47">
        <f>G11+H11+2957185</f>
        <v>13263084</v>
      </c>
      <c r="G11" s="47">
        <f>199362</f>
        <v>199362</v>
      </c>
      <c r="H11" s="47">
        <v>10106537</v>
      </c>
      <c r="I11" s="47">
        <v>686361</v>
      </c>
      <c r="J11" s="47">
        <v>1020176</v>
      </c>
      <c r="K11" s="205" t="s">
        <v>235</v>
      </c>
      <c r="L11" s="198">
        <v>8400000</v>
      </c>
      <c r="M11" s="208" t="s">
        <v>229</v>
      </c>
    </row>
    <row r="12" spans="1:13" ht="53.25" customHeight="1">
      <c r="A12" s="194" t="s">
        <v>236</v>
      </c>
      <c r="B12" s="16" t="s">
        <v>11</v>
      </c>
      <c r="C12" s="16" t="s">
        <v>13</v>
      </c>
      <c r="D12" s="207" t="s">
        <v>233</v>
      </c>
      <c r="E12" s="205" t="s">
        <v>237</v>
      </c>
      <c r="F12" s="47">
        <f>H12+G12</f>
        <v>2372963.18</v>
      </c>
      <c r="G12" s="47">
        <v>17963.18</v>
      </c>
      <c r="H12" s="47">
        <v>2355000</v>
      </c>
      <c r="I12" s="47">
        <v>318750</v>
      </c>
      <c r="J12" s="47">
        <v>270000</v>
      </c>
      <c r="K12" s="205" t="s">
        <v>235</v>
      </c>
      <c r="L12" s="198">
        <v>1766250</v>
      </c>
      <c r="M12" s="206" t="s">
        <v>229</v>
      </c>
    </row>
    <row r="13" spans="1:13" ht="53.25" customHeight="1">
      <c r="A13" s="194"/>
      <c r="B13" s="388" t="s">
        <v>238</v>
      </c>
      <c r="C13" s="388"/>
      <c r="D13" s="388"/>
      <c r="E13" s="205"/>
      <c r="F13" s="14">
        <f>SUM(F9:F12)</f>
        <v>15966047.18</v>
      </c>
      <c r="G13" s="14">
        <f>SUM(G9:G12)</f>
        <v>217325.18</v>
      </c>
      <c r="H13" s="14">
        <f>SUM(H9:H12)</f>
        <v>12791537</v>
      </c>
      <c r="I13" s="14">
        <f>SUM(I9:I12)</f>
        <v>1135111</v>
      </c>
      <c r="J13" s="14">
        <f>SUM(J9:J12)</f>
        <v>1290176</v>
      </c>
      <c r="K13" s="38" t="s">
        <v>228</v>
      </c>
      <c r="L13" s="201">
        <f>SUM(L9:L12)</f>
        <v>10166250</v>
      </c>
      <c r="M13" s="206"/>
    </row>
    <row r="14" spans="1:13" ht="53.25" customHeight="1">
      <c r="A14" s="194" t="s">
        <v>239</v>
      </c>
      <c r="B14" s="16" t="s">
        <v>240</v>
      </c>
      <c r="C14" s="16" t="s">
        <v>241</v>
      </c>
      <c r="D14" s="16" t="s">
        <v>226</v>
      </c>
      <c r="E14" s="209" t="s">
        <v>242</v>
      </c>
      <c r="F14" s="47">
        <v>200000</v>
      </c>
      <c r="G14" s="47"/>
      <c r="H14" s="47">
        <v>200000</v>
      </c>
      <c r="I14" s="47">
        <v>200000</v>
      </c>
      <c r="J14" s="47"/>
      <c r="K14" s="205" t="s">
        <v>243</v>
      </c>
      <c r="L14" s="199"/>
      <c r="M14" s="210" t="s">
        <v>229</v>
      </c>
    </row>
    <row r="15" spans="1:13" ht="53.25" customHeight="1">
      <c r="A15" s="100"/>
      <c r="B15" s="382" t="s">
        <v>244</v>
      </c>
      <c r="C15" s="382"/>
      <c r="D15" s="382"/>
      <c r="E15" s="209"/>
      <c r="F15" s="14">
        <f>SUM(F14)</f>
        <v>200000</v>
      </c>
      <c r="G15" s="14">
        <f>SUM(G14)</f>
        <v>0</v>
      </c>
      <c r="H15" s="14">
        <f>SUM(H14)</f>
        <v>200000</v>
      </c>
      <c r="I15" s="14">
        <f>SUM(I14)</f>
        <v>200000</v>
      </c>
      <c r="J15" s="14">
        <f>SUM(J14)</f>
        <v>0</v>
      </c>
      <c r="K15" s="38" t="s">
        <v>245</v>
      </c>
      <c r="L15" s="13">
        <f>SUM(L14)</f>
        <v>0</v>
      </c>
      <c r="M15" s="206"/>
    </row>
    <row r="16" spans="1:13" ht="53.25" customHeight="1">
      <c r="A16" s="100" t="s">
        <v>246</v>
      </c>
      <c r="B16" s="39" t="s">
        <v>247</v>
      </c>
      <c r="C16" s="16" t="s">
        <v>248</v>
      </c>
      <c r="D16" s="211" t="s">
        <v>249</v>
      </c>
      <c r="E16" s="209" t="s">
        <v>250</v>
      </c>
      <c r="F16" s="47">
        <v>6000</v>
      </c>
      <c r="G16" s="47"/>
      <c r="H16" s="47">
        <v>6000</v>
      </c>
      <c r="I16" s="47">
        <v>6000</v>
      </c>
      <c r="J16" s="47"/>
      <c r="K16" s="205" t="s">
        <v>235</v>
      </c>
      <c r="L16" s="17"/>
      <c r="M16" s="206" t="s">
        <v>229</v>
      </c>
    </row>
    <row r="17" spans="1:13" ht="12.75" hidden="1">
      <c r="A17" s="100"/>
      <c r="B17" s="212"/>
      <c r="C17" s="104"/>
      <c r="D17" s="30"/>
      <c r="E17" s="209"/>
      <c r="F17" s="47"/>
      <c r="G17" s="29"/>
      <c r="H17" s="47"/>
      <c r="I17" s="47"/>
      <c r="J17" s="47"/>
      <c r="K17" s="38"/>
      <c r="L17" s="17"/>
      <c r="M17" s="213"/>
    </row>
    <row r="18" spans="1:13" ht="53.25" customHeight="1">
      <c r="A18" s="100"/>
      <c r="B18" s="382" t="s">
        <v>251</v>
      </c>
      <c r="C18" s="382"/>
      <c r="D18" s="382"/>
      <c r="E18" s="209"/>
      <c r="F18" s="14">
        <f>SUM(F16:F17)</f>
        <v>6000</v>
      </c>
      <c r="G18" s="33">
        <f>SUM(G16)</f>
        <v>0</v>
      </c>
      <c r="H18" s="14">
        <f>SUM(H16)</f>
        <v>6000</v>
      </c>
      <c r="I18" s="14">
        <f>SUM(I16)</f>
        <v>6000</v>
      </c>
      <c r="J18" s="14">
        <f>SUM(J16)</f>
        <v>0</v>
      </c>
      <c r="K18" s="38" t="s">
        <v>214</v>
      </c>
      <c r="L18" s="13">
        <f>SUM(L16)</f>
        <v>0</v>
      </c>
      <c r="M18" s="210"/>
    </row>
    <row r="19" spans="1:13" ht="12.75" customHeight="1" hidden="1">
      <c r="A19" s="100"/>
      <c r="B19" s="31"/>
      <c r="C19" s="31"/>
      <c r="D19" s="31"/>
      <c r="E19" s="214"/>
      <c r="F19" s="215"/>
      <c r="G19" s="215"/>
      <c r="H19" s="215"/>
      <c r="I19" s="215"/>
      <c r="J19" s="215"/>
      <c r="K19" s="127" t="s">
        <v>214</v>
      </c>
      <c r="L19" s="216"/>
      <c r="M19" s="210" t="s">
        <v>229</v>
      </c>
    </row>
    <row r="20" spans="1:13" ht="53.25" customHeight="1">
      <c r="A20" s="384" t="s">
        <v>8</v>
      </c>
      <c r="B20" s="384"/>
      <c r="C20" s="384"/>
      <c r="D20" s="384"/>
      <c r="E20" s="384"/>
      <c r="F20" s="217">
        <f>SUM(F13,F15,F18)</f>
        <v>16172047.18</v>
      </c>
      <c r="G20" s="217">
        <f>SUM(G13,G15,G18)</f>
        <v>217325.18</v>
      </c>
      <c r="H20" s="218">
        <f>SUM(H13,H15,H18)</f>
        <v>12997537</v>
      </c>
      <c r="I20" s="217">
        <f>SUM(I13,I15,I18)</f>
        <v>1341111</v>
      </c>
      <c r="J20" s="217">
        <f>SUM(J13,J15,J18)</f>
        <v>1290176</v>
      </c>
      <c r="K20" s="38" t="s">
        <v>252</v>
      </c>
      <c r="L20" s="201">
        <f>SUM(L13,L15,L18)</f>
        <v>10166250</v>
      </c>
      <c r="M20" s="203" t="s">
        <v>215</v>
      </c>
    </row>
    <row r="23" ht="12.75">
      <c r="A23" s="114" t="s">
        <v>217</v>
      </c>
    </row>
    <row r="24" ht="12.75">
      <c r="A24" s="114" t="s">
        <v>218</v>
      </c>
    </row>
    <row r="25" ht="12.75">
      <c r="A25" s="114" t="s">
        <v>219</v>
      </c>
    </row>
    <row r="27" ht="12.75">
      <c r="A27" s="188"/>
    </row>
  </sheetData>
  <mergeCells count="20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B13:D13"/>
    <mergeCell ref="B15:D15"/>
    <mergeCell ref="B18:D18"/>
    <mergeCell ref="A20:E20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2">
      <selection activeCell="M10" sqref="M10"/>
    </sheetView>
  </sheetViews>
  <sheetFormatPr defaultColWidth="9.00390625" defaultRowHeight="12.75"/>
  <cols>
    <col min="1" max="1" width="3.625" style="219" customWidth="1"/>
    <col min="2" max="2" width="22.00390625" style="219" customWidth="1"/>
    <col min="3" max="3" width="12.625" style="219" customWidth="1"/>
    <col min="4" max="4" width="10.875" style="219" customWidth="1"/>
    <col min="5" max="5" width="9.375" style="219" customWidth="1"/>
    <col min="6" max="6" width="9.125" style="219" customWidth="1"/>
    <col min="7" max="7" width="8.375" style="219" customWidth="1"/>
    <col min="8" max="9" width="8.75390625" style="219" customWidth="1"/>
    <col min="10" max="11" width="7.75390625" style="219" customWidth="1"/>
    <col min="12" max="12" width="9.75390625" style="219" customWidth="1"/>
    <col min="13" max="13" width="11.75390625" style="219" customWidth="1"/>
    <col min="14" max="14" width="14.00390625" style="219" customWidth="1"/>
    <col min="15" max="15" width="8.25390625" style="219" customWidth="1"/>
    <col min="16" max="16" width="8.125" style="219" customWidth="1"/>
    <col min="17" max="17" width="8.75390625" style="219" customWidth="1"/>
    <col min="18" max="16384" width="10.25390625" style="219" customWidth="1"/>
  </cols>
  <sheetData>
    <row r="1" spans="1:17" ht="30" customHeight="1">
      <c r="A1" s="366" t="s">
        <v>253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3" spans="1:17" ht="10.5" customHeight="1">
      <c r="A3" s="364" t="s">
        <v>196</v>
      </c>
      <c r="B3" s="364" t="s">
        <v>254</v>
      </c>
      <c r="C3" s="365" t="s">
        <v>255</v>
      </c>
      <c r="D3" s="365" t="s">
        <v>256</v>
      </c>
      <c r="E3" s="365" t="s">
        <v>257</v>
      </c>
      <c r="F3" s="364" t="s">
        <v>7</v>
      </c>
      <c r="G3" s="364"/>
      <c r="H3" s="364" t="s">
        <v>201</v>
      </c>
      <c r="I3" s="364"/>
      <c r="J3" s="364"/>
      <c r="K3" s="364"/>
      <c r="L3" s="364"/>
      <c r="M3" s="364"/>
      <c r="N3" s="364"/>
      <c r="O3" s="364"/>
      <c r="P3" s="364"/>
      <c r="Q3" s="364"/>
    </row>
    <row r="4" spans="1:17" ht="10.5" customHeight="1">
      <c r="A4" s="364"/>
      <c r="B4" s="364"/>
      <c r="C4" s="365"/>
      <c r="D4" s="365"/>
      <c r="E4" s="365"/>
      <c r="F4" s="365" t="s">
        <v>258</v>
      </c>
      <c r="G4" s="365" t="s">
        <v>259</v>
      </c>
      <c r="H4" s="364" t="s">
        <v>260</v>
      </c>
      <c r="I4" s="364"/>
      <c r="J4" s="364"/>
      <c r="K4" s="364"/>
      <c r="L4" s="364"/>
      <c r="M4" s="364"/>
      <c r="N4" s="364"/>
      <c r="O4" s="364"/>
      <c r="P4" s="364"/>
      <c r="Q4" s="364"/>
    </row>
    <row r="5" spans="1:17" ht="11.25">
      <c r="A5" s="364"/>
      <c r="B5" s="364"/>
      <c r="C5" s="365"/>
      <c r="D5" s="365"/>
      <c r="E5" s="365"/>
      <c r="F5" s="365"/>
      <c r="G5" s="365"/>
      <c r="H5" s="365" t="s">
        <v>261</v>
      </c>
      <c r="I5" s="364" t="s">
        <v>105</v>
      </c>
      <c r="J5" s="364"/>
      <c r="K5" s="364"/>
      <c r="L5" s="364"/>
      <c r="M5" s="364"/>
      <c r="N5" s="364"/>
      <c r="O5" s="364"/>
      <c r="P5" s="364"/>
      <c r="Q5" s="364"/>
    </row>
    <row r="6" spans="1:17" ht="14.25" customHeight="1">
      <c r="A6" s="364"/>
      <c r="B6" s="364"/>
      <c r="C6" s="365"/>
      <c r="D6" s="365"/>
      <c r="E6" s="365"/>
      <c r="F6" s="365"/>
      <c r="G6" s="365"/>
      <c r="H6" s="365"/>
      <c r="I6" s="364" t="s">
        <v>262</v>
      </c>
      <c r="J6" s="364"/>
      <c r="K6" s="364"/>
      <c r="L6" s="364"/>
      <c r="M6" s="364" t="s">
        <v>263</v>
      </c>
      <c r="N6" s="364"/>
      <c r="O6" s="364"/>
      <c r="P6" s="364"/>
      <c r="Q6" s="364"/>
    </row>
    <row r="7" spans="1:17" ht="12.75" customHeight="1">
      <c r="A7" s="364"/>
      <c r="B7" s="364"/>
      <c r="C7" s="365"/>
      <c r="D7" s="365"/>
      <c r="E7" s="365"/>
      <c r="F7" s="365"/>
      <c r="G7" s="365"/>
      <c r="H7" s="365"/>
      <c r="I7" s="365" t="s">
        <v>264</v>
      </c>
      <c r="J7" s="364" t="s">
        <v>265</v>
      </c>
      <c r="K7" s="364"/>
      <c r="L7" s="364"/>
      <c r="M7" s="365" t="s">
        <v>266</v>
      </c>
      <c r="N7" s="365" t="s">
        <v>265</v>
      </c>
      <c r="O7" s="365"/>
      <c r="P7" s="365"/>
      <c r="Q7" s="365"/>
    </row>
    <row r="8" spans="1:17" ht="48" customHeight="1">
      <c r="A8" s="364"/>
      <c r="B8" s="364"/>
      <c r="C8" s="365"/>
      <c r="D8" s="365"/>
      <c r="E8" s="365"/>
      <c r="F8" s="365"/>
      <c r="G8" s="365"/>
      <c r="H8" s="365"/>
      <c r="I8" s="365"/>
      <c r="J8" s="220" t="s">
        <v>267</v>
      </c>
      <c r="K8" s="220" t="s">
        <v>268</v>
      </c>
      <c r="L8" s="220" t="s">
        <v>269</v>
      </c>
      <c r="M8" s="365"/>
      <c r="N8" s="220" t="s">
        <v>270</v>
      </c>
      <c r="O8" s="220" t="s">
        <v>267</v>
      </c>
      <c r="P8" s="220" t="s">
        <v>268</v>
      </c>
      <c r="Q8" s="220" t="s">
        <v>271</v>
      </c>
    </row>
    <row r="9" spans="1:17" ht="7.5" customHeight="1">
      <c r="A9" s="221">
        <v>1</v>
      </c>
      <c r="B9" s="221">
        <v>2</v>
      </c>
      <c r="C9" s="221">
        <v>3</v>
      </c>
      <c r="D9" s="221">
        <v>4</v>
      </c>
      <c r="E9" s="221">
        <v>5</v>
      </c>
      <c r="F9" s="221">
        <v>6</v>
      </c>
      <c r="G9" s="221">
        <v>7</v>
      </c>
      <c r="H9" s="221">
        <v>8</v>
      </c>
      <c r="I9" s="221">
        <v>9</v>
      </c>
      <c r="J9" s="221">
        <v>10</v>
      </c>
      <c r="K9" s="221">
        <v>11</v>
      </c>
      <c r="L9" s="221">
        <v>12</v>
      </c>
      <c r="M9" s="221">
        <v>13</v>
      </c>
      <c r="N9" s="221">
        <v>14</v>
      </c>
      <c r="O9" s="221">
        <v>15</v>
      </c>
      <c r="P9" s="221">
        <v>16</v>
      </c>
      <c r="Q9" s="221">
        <v>17</v>
      </c>
    </row>
    <row r="10" spans="1:17" s="225" customFormat="1" ht="11.25">
      <c r="A10" s="222">
        <v>1</v>
      </c>
      <c r="B10" s="223" t="s">
        <v>272</v>
      </c>
      <c r="C10" s="361" t="s">
        <v>215</v>
      </c>
      <c r="D10" s="361"/>
      <c r="E10" s="224">
        <f aca="true" t="shared" si="0" ref="E10:Q10">SUM(E15,E24)</f>
        <v>15636047</v>
      </c>
      <c r="F10" s="224">
        <f t="shared" si="0"/>
        <v>5469797</v>
      </c>
      <c r="G10" s="224">
        <f t="shared" si="0"/>
        <v>10166250</v>
      </c>
      <c r="H10" s="224">
        <f t="shared" si="0"/>
        <v>12461537</v>
      </c>
      <c r="I10" s="224">
        <f t="shared" si="0"/>
        <v>2295287</v>
      </c>
      <c r="J10" s="224">
        <f t="shared" si="0"/>
        <v>1290176</v>
      </c>
      <c r="K10" s="224">
        <f t="shared" si="0"/>
        <v>0</v>
      </c>
      <c r="L10" s="224">
        <f t="shared" si="0"/>
        <v>1005111</v>
      </c>
      <c r="M10" s="224">
        <f t="shared" si="0"/>
        <v>10166250</v>
      </c>
      <c r="N10" s="224">
        <f t="shared" si="0"/>
        <v>0</v>
      </c>
      <c r="O10" s="224">
        <f t="shared" si="0"/>
        <v>0</v>
      </c>
      <c r="P10" s="224">
        <f t="shared" si="0"/>
        <v>0</v>
      </c>
      <c r="Q10" s="224">
        <f t="shared" si="0"/>
        <v>10166250</v>
      </c>
    </row>
    <row r="11" spans="1:17" ht="12.75" customHeight="1">
      <c r="A11" s="394" t="s">
        <v>273</v>
      </c>
      <c r="B11" s="226" t="s">
        <v>274</v>
      </c>
      <c r="C11" s="395" t="s">
        <v>275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</row>
    <row r="12" spans="1:17" ht="12.75">
      <c r="A12" s="394"/>
      <c r="B12" s="226" t="s">
        <v>276</v>
      </c>
      <c r="C12" s="362" t="s">
        <v>277</v>
      </c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</row>
    <row r="13" spans="1:17" ht="12.75">
      <c r="A13" s="394"/>
      <c r="B13" s="226" t="s">
        <v>278</v>
      </c>
      <c r="C13" s="362" t="s">
        <v>279</v>
      </c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</row>
    <row r="14" spans="1:17" ht="12.75">
      <c r="A14" s="394"/>
      <c r="B14" s="226" t="s">
        <v>280</v>
      </c>
      <c r="C14" s="363" t="s">
        <v>281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</row>
    <row r="15" spans="1:17" ht="11.25">
      <c r="A15" s="394"/>
      <c r="B15" s="226" t="s">
        <v>282</v>
      </c>
      <c r="C15" s="398">
        <v>46</v>
      </c>
      <c r="D15" s="399" t="s">
        <v>283</v>
      </c>
      <c r="E15" s="227">
        <v>13263084</v>
      </c>
      <c r="F15" s="227">
        <v>4863084</v>
      </c>
      <c r="G15" s="227">
        <v>8400000</v>
      </c>
      <c r="H15" s="227">
        <v>10106537</v>
      </c>
      <c r="I15" s="227">
        <v>1706537</v>
      </c>
      <c r="J15" s="227">
        <v>1020176</v>
      </c>
      <c r="K15" s="227"/>
      <c r="L15" s="227">
        <v>686361</v>
      </c>
      <c r="M15" s="227">
        <v>8400000</v>
      </c>
      <c r="N15" s="227"/>
      <c r="O15" s="227"/>
      <c r="P15" s="227"/>
      <c r="Q15" s="227">
        <v>8400000</v>
      </c>
    </row>
    <row r="16" spans="1:17" ht="12.75" customHeight="1">
      <c r="A16" s="394"/>
      <c r="B16" s="226" t="s">
        <v>284</v>
      </c>
      <c r="C16" s="398"/>
      <c r="D16" s="399"/>
      <c r="E16" s="227">
        <v>10106537</v>
      </c>
      <c r="F16" s="227">
        <v>1706537</v>
      </c>
      <c r="G16" s="227">
        <v>8400000</v>
      </c>
      <c r="H16" s="228">
        <v>10106537</v>
      </c>
      <c r="I16" s="228">
        <v>1706537</v>
      </c>
      <c r="J16" s="228">
        <v>1020176</v>
      </c>
      <c r="K16" s="228"/>
      <c r="L16" s="228">
        <v>686361</v>
      </c>
      <c r="M16" s="228">
        <v>8400000</v>
      </c>
      <c r="N16" s="228"/>
      <c r="O16" s="228"/>
      <c r="P16" s="228"/>
      <c r="Q16" s="228">
        <v>8400000</v>
      </c>
    </row>
    <row r="17" spans="1:17" ht="12.75" customHeight="1">
      <c r="A17" s="394"/>
      <c r="B17" s="226" t="s">
        <v>205</v>
      </c>
      <c r="C17" s="398"/>
      <c r="D17" s="399"/>
      <c r="E17" s="227">
        <v>2957185</v>
      </c>
      <c r="F17" s="227">
        <v>2957185</v>
      </c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</row>
    <row r="18" spans="1:17" ht="12.75" customHeight="1">
      <c r="A18" s="394"/>
      <c r="B18" s="226" t="s">
        <v>206</v>
      </c>
      <c r="C18" s="398"/>
      <c r="D18" s="399"/>
      <c r="E18" s="227"/>
      <c r="F18" s="227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2.75" customHeight="1">
      <c r="A19" s="394"/>
      <c r="B19" s="226" t="s">
        <v>285</v>
      </c>
      <c r="C19" s="398"/>
      <c r="D19" s="399"/>
      <c r="E19" s="227"/>
      <c r="F19" s="227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ht="12.75" customHeight="1">
      <c r="A20" s="394" t="s">
        <v>286</v>
      </c>
      <c r="B20" s="226" t="s">
        <v>274</v>
      </c>
      <c r="C20" s="395" t="s">
        <v>287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</row>
    <row r="21" spans="1:17" ht="12.75">
      <c r="A21" s="394"/>
      <c r="B21" s="226" t="s">
        <v>276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</row>
    <row r="22" spans="1:17" ht="12.75">
      <c r="A22" s="394"/>
      <c r="B22" s="226" t="s">
        <v>278</v>
      </c>
      <c r="C22" s="396" t="s">
        <v>288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</row>
    <row r="23" spans="1:17" ht="12.75" customHeight="1">
      <c r="A23" s="394"/>
      <c r="B23" s="226" t="s">
        <v>280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1:17" ht="11.25" customHeight="1">
      <c r="A24" s="394"/>
      <c r="B24" s="226" t="s">
        <v>282</v>
      </c>
      <c r="C24" s="398">
        <v>46</v>
      </c>
      <c r="D24" s="399" t="s">
        <v>283</v>
      </c>
      <c r="E24" s="226">
        <v>2372963</v>
      </c>
      <c r="F24" s="226">
        <v>606713</v>
      </c>
      <c r="G24" s="226">
        <v>1766250</v>
      </c>
      <c r="H24" s="226">
        <v>2355000</v>
      </c>
      <c r="I24" s="226">
        <v>588750</v>
      </c>
      <c r="J24" s="226">
        <v>270000</v>
      </c>
      <c r="K24" s="226"/>
      <c r="L24" s="226">
        <v>318750</v>
      </c>
      <c r="M24" s="226">
        <v>1766250</v>
      </c>
      <c r="N24" s="226"/>
      <c r="O24" s="226"/>
      <c r="P24" s="226"/>
      <c r="Q24" s="226">
        <v>1766250</v>
      </c>
    </row>
    <row r="25" spans="1:17" ht="11.25">
      <c r="A25" s="394"/>
      <c r="B25" s="226" t="s">
        <v>284</v>
      </c>
      <c r="C25" s="398"/>
      <c r="D25" s="399"/>
      <c r="E25" s="226">
        <v>2355000</v>
      </c>
      <c r="F25" s="226">
        <v>588750</v>
      </c>
      <c r="G25" s="226">
        <v>1766250</v>
      </c>
      <c r="H25" s="229">
        <v>2355000</v>
      </c>
      <c r="I25" s="229">
        <v>588750</v>
      </c>
      <c r="J25" s="229">
        <v>270000</v>
      </c>
      <c r="K25" s="229"/>
      <c r="L25" s="229">
        <v>318750</v>
      </c>
      <c r="M25" s="229">
        <v>1766250</v>
      </c>
      <c r="N25" s="229"/>
      <c r="O25" s="229"/>
      <c r="P25" s="229"/>
      <c r="Q25" s="229">
        <v>1766250</v>
      </c>
    </row>
    <row r="26" spans="1:17" ht="11.25">
      <c r="A26" s="394"/>
      <c r="B26" s="226" t="s">
        <v>205</v>
      </c>
      <c r="C26" s="398"/>
      <c r="D26" s="399"/>
      <c r="E26" s="226"/>
      <c r="F26" s="226"/>
      <c r="G26" s="226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1:17" ht="11.25">
      <c r="A27" s="394"/>
      <c r="B27" s="226" t="s">
        <v>206</v>
      </c>
      <c r="C27" s="398"/>
      <c r="D27" s="399"/>
      <c r="E27" s="226"/>
      <c r="F27" s="226"/>
      <c r="G27" s="226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1:17" ht="11.25">
      <c r="A28" s="394"/>
      <c r="B28" s="226" t="s">
        <v>285</v>
      </c>
      <c r="C28" s="398"/>
      <c r="D28" s="399"/>
      <c r="E28" s="226"/>
      <c r="F28" s="226"/>
      <c r="G28" s="226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17" ht="11.25">
      <c r="A29" s="230" t="s">
        <v>289</v>
      </c>
      <c r="B29" s="226" t="s">
        <v>290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</row>
    <row r="30" spans="1:17" s="225" customFormat="1" ht="11.25">
      <c r="A30" s="231">
        <v>2</v>
      </c>
      <c r="B30" s="232" t="s">
        <v>291</v>
      </c>
      <c r="C30" s="393" t="s">
        <v>215</v>
      </c>
      <c r="D30" s="393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t="11.25">
      <c r="A31" s="394" t="s">
        <v>292</v>
      </c>
      <c r="B31" s="226" t="s">
        <v>274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</row>
    <row r="32" spans="1:17" ht="11.25">
      <c r="A32" s="394"/>
      <c r="B32" s="226" t="s">
        <v>276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</row>
    <row r="33" spans="1:17" ht="11.25">
      <c r="A33" s="394"/>
      <c r="B33" s="226" t="s">
        <v>278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</row>
    <row r="34" spans="1:17" ht="11.25">
      <c r="A34" s="394"/>
      <c r="B34" s="226" t="s">
        <v>280</v>
      </c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</row>
    <row r="35" spans="1:17" ht="11.25">
      <c r="A35" s="394"/>
      <c r="B35" s="226" t="s">
        <v>282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ht="11.25">
      <c r="A36" s="394"/>
      <c r="B36" s="226" t="s">
        <v>284</v>
      </c>
      <c r="C36" s="229"/>
      <c r="D36" s="229"/>
      <c r="E36" s="226"/>
      <c r="F36" s="226"/>
      <c r="G36" s="226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17" ht="11.25">
      <c r="A37" s="394"/>
      <c r="B37" s="226" t="s">
        <v>205</v>
      </c>
      <c r="C37" s="229"/>
      <c r="D37" s="229"/>
      <c r="E37" s="226"/>
      <c r="F37" s="226"/>
      <c r="G37" s="226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ht="11.25">
      <c r="A38" s="394"/>
      <c r="B38" s="226" t="s">
        <v>206</v>
      </c>
      <c r="C38" s="229"/>
      <c r="D38" s="229"/>
      <c r="E38" s="226"/>
      <c r="F38" s="226"/>
      <c r="G38" s="226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 ht="11.25">
      <c r="A39" s="394"/>
      <c r="B39" s="226" t="s">
        <v>285</v>
      </c>
      <c r="C39" s="229"/>
      <c r="D39" s="229"/>
      <c r="E39" s="226"/>
      <c r="F39" s="226"/>
      <c r="G39" s="226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 ht="11.25">
      <c r="A40" s="233" t="s">
        <v>293</v>
      </c>
      <c r="B40" s="234" t="s">
        <v>290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</row>
    <row r="41" spans="1:17" s="225" customFormat="1" ht="15" customHeight="1">
      <c r="A41" s="390" t="s">
        <v>294</v>
      </c>
      <c r="B41" s="390"/>
      <c r="C41" s="390" t="s">
        <v>215</v>
      </c>
      <c r="D41" s="390"/>
      <c r="E41" s="235">
        <f aca="true" t="shared" si="1" ref="E41:Q41">SUM(E10,E30)</f>
        <v>15636047</v>
      </c>
      <c r="F41" s="235">
        <f t="shared" si="1"/>
        <v>5469797</v>
      </c>
      <c r="G41" s="235">
        <f t="shared" si="1"/>
        <v>10166250</v>
      </c>
      <c r="H41" s="235">
        <f t="shared" si="1"/>
        <v>12461537</v>
      </c>
      <c r="I41" s="235">
        <f t="shared" si="1"/>
        <v>2295287</v>
      </c>
      <c r="J41" s="235">
        <f t="shared" si="1"/>
        <v>1290176</v>
      </c>
      <c r="K41" s="235">
        <f t="shared" si="1"/>
        <v>0</v>
      </c>
      <c r="L41" s="235">
        <f t="shared" si="1"/>
        <v>1005111</v>
      </c>
      <c r="M41" s="235">
        <f t="shared" si="1"/>
        <v>10166250</v>
      </c>
      <c r="N41" s="235">
        <f t="shared" si="1"/>
        <v>0</v>
      </c>
      <c r="O41" s="235">
        <f t="shared" si="1"/>
        <v>0</v>
      </c>
      <c r="P41" s="235">
        <f t="shared" si="1"/>
        <v>0</v>
      </c>
      <c r="Q41" s="235">
        <f t="shared" si="1"/>
        <v>10166250</v>
      </c>
    </row>
    <row r="43" spans="1:10" ht="11.25">
      <c r="A43" s="391" t="s">
        <v>295</v>
      </c>
      <c r="B43" s="391"/>
      <c r="C43" s="391"/>
      <c r="D43" s="391"/>
      <c r="E43" s="391"/>
      <c r="F43" s="391"/>
      <c r="G43" s="391"/>
      <c r="H43" s="391"/>
      <c r="I43" s="391"/>
      <c r="J43" s="391"/>
    </row>
    <row r="44" spans="1:10" ht="11.25">
      <c r="A44" s="236" t="s">
        <v>296</v>
      </c>
      <c r="B44" s="236"/>
      <c r="C44" s="236"/>
      <c r="D44" s="236"/>
      <c r="E44" s="236"/>
      <c r="F44" s="236"/>
      <c r="G44" s="236"/>
      <c r="H44" s="236"/>
      <c r="I44" s="236"/>
      <c r="J44" s="236"/>
    </row>
    <row r="45" spans="1:10" ht="11.25">
      <c r="A45" s="236" t="s">
        <v>297</v>
      </c>
      <c r="B45" s="236"/>
      <c r="C45" s="236"/>
      <c r="D45" s="236"/>
      <c r="E45" s="236"/>
      <c r="F45" s="236"/>
      <c r="G45" s="236"/>
      <c r="H45" s="236"/>
      <c r="I45" s="236"/>
      <c r="J45" s="236"/>
    </row>
  </sheetData>
  <mergeCells count="4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1"/>
    <mergeCell ref="C12:Q12"/>
    <mergeCell ref="C13:Q13"/>
    <mergeCell ref="C14:Q14"/>
    <mergeCell ref="C15:C19"/>
    <mergeCell ref="D15:D19"/>
    <mergeCell ref="A20:A28"/>
    <mergeCell ref="C20:Q20"/>
    <mergeCell ref="C21:Q21"/>
    <mergeCell ref="C22:Q22"/>
    <mergeCell ref="C23:Q23"/>
    <mergeCell ref="C24:C28"/>
    <mergeCell ref="D24:D28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3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0" sqref="D10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368" t="s">
        <v>298</v>
      </c>
      <c r="B1" s="368"/>
      <c r="C1" s="368"/>
      <c r="D1" s="368"/>
    </row>
    <row r="2" spans="1:4" ht="12.75">
      <c r="A2" s="237"/>
      <c r="B2" s="114"/>
      <c r="C2" s="114"/>
      <c r="D2" s="114"/>
    </row>
    <row r="3" spans="1:4" ht="12.75">
      <c r="A3" s="114"/>
      <c r="B3" s="114"/>
      <c r="C3" s="114"/>
      <c r="D3" s="238" t="s">
        <v>195</v>
      </c>
    </row>
    <row r="4" spans="1:4" ht="12.75" customHeight="1">
      <c r="A4" s="387" t="s">
        <v>196</v>
      </c>
      <c r="B4" s="387" t="s">
        <v>299</v>
      </c>
      <c r="C4" s="385" t="s">
        <v>300</v>
      </c>
      <c r="D4" s="385" t="s">
        <v>301</v>
      </c>
    </row>
    <row r="5" spans="1:4" ht="12.75">
      <c r="A5" s="387"/>
      <c r="B5" s="387"/>
      <c r="C5" s="387"/>
      <c r="D5" s="385"/>
    </row>
    <row r="6" spans="1:4" ht="12.75">
      <c r="A6" s="387"/>
      <c r="B6" s="387"/>
      <c r="C6" s="387"/>
      <c r="D6" s="385"/>
    </row>
    <row r="7" spans="1:4" ht="12.75">
      <c r="A7" s="239">
        <v>1</v>
      </c>
      <c r="B7" s="239">
        <v>2</v>
      </c>
      <c r="C7" s="239">
        <v>3</v>
      </c>
      <c r="D7" s="239">
        <v>4</v>
      </c>
    </row>
    <row r="8" spans="1:4" ht="12.75">
      <c r="A8" s="240" t="s">
        <v>211</v>
      </c>
      <c r="B8" s="241" t="s">
        <v>302</v>
      </c>
      <c r="C8" s="240"/>
      <c r="D8" s="242">
        <f>SUM(doch!E91)</f>
        <v>18966494</v>
      </c>
    </row>
    <row r="9" spans="1:4" ht="12.75">
      <c r="A9" s="240" t="s">
        <v>230</v>
      </c>
      <c r="B9" s="241" t="s">
        <v>303</v>
      </c>
      <c r="C9" s="240"/>
      <c r="D9" s="242">
        <f>SUM(wyd!E265)</f>
        <v>20256670</v>
      </c>
    </row>
    <row r="10" spans="1:4" ht="17.25" customHeight="1">
      <c r="A10" s="240" t="s">
        <v>232</v>
      </c>
      <c r="B10" s="243" t="s">
        <v>304</v>
      </c>
      <c r="C10" s="240"/>
      <c r="D10" s="242">
        <f>D8-D9</f>
        <v>-1290176</v>
      </c>
    </row>
    <row r="11" spans="1:4" ht="12.75">
      <c r="A11" s="244"/>
      <c r="B11" s="245" t="s">
        <v>305</v>
      </c>
      <c r="C11" s="240"/>
      <c r="D11" s="201">
        <f>SUM(D12:D19)</f>
        <v>1351936</v>
      </c>
    </row>
    <row r="12" spans="1:4" ht="12.75">
      <c r="A12" s="240" t="s">
        <v>211</v>
      </c>
      <c r="B12" s="241" t="s">
        <v>306</v>
      </c>
      <c r="C12" s="240" t="s">
        <v>307</v>
      </c>
      <c r="D12" s="241"/>
    </row>
    <row r="13" spans="1:4" ht="12.75">
      <c r="A13" s="240" t="s">
        <v>230</v>
      </c>
      <c r="B13" s="241" t="s">
        <v>308</v>
      </c>
      <c r="C13" s="240" t="s">
        <v>307</v>
      </c>
      <c r="D13" s="242">
        <v>1290176</v>
      </c>
    </row>
    <row r="14" spans="1:4" ht="43.5" customHeight="1">
      <c r="A14" s="240" t="s">
        <v>232</v>
      </c>
      <c r="B14" s="243" t="s">
        <v>309</v>
      </c>
      <c r="C14" s="240" t="s">
        <v>310</v>
      </c>
      <c r="D14" s="242"/>
    </row>
    <row r="15" spans="1:4" ht="12.75">
      <c r="A15" s="240" t="s">
        <v>236</v>
      </c>
      <c r="B15" s="241" t="s">
        <v>311</v>
      </c>
      <c r="C15" s="240" t="s">
        <v>312</v>
      </c>
      <c r="D15" s="241"/>
    </row>
    <row r="16" spans="1:4" ht="24" customHeight="1">
      <c r="A16" s="246" t="s">
        <v>239</v>
      </c>
      <c r="B16" s="247" t="s">
        <v>313</v>
      </c>
      <c r="C16" s="248" t="s">
        <v>314</v>
      </c>
      <c r="D16" s="241"/>
    </row>
    <row r="17" spans="1:4" ht="22.5" customHeight="1">
      <c r="A17" s="240" t="s">
        <v>246</v>
      </c>
      <c r="B17" s="243" t="s">
        <v>315</v>
      </c>
      <c r="C17" s="248" t="s">
        <v>316</v>
      </c>
      <c r="D17" s="241"/>
    </row>
    <row r="18" spans="1:4" ht="24" customHeight="1">
      <c r="A18" s="240" t="s">
        <v>317</v>
      </c>
      <c r="B18" s="243" t="s">
        <v>318</v>
      </c>
      <c r="C18" s="248" t="s">
        <v>319</v>
      </c>
      <c r="D18" s="241"/>
    </row>
    <row r="19" spans="1:4" ht="19.5" customHeight="1">
      <c r="A19" s="240" t="s">
        <v>320</v>
      </c>
      <c r="B19" s="243" t="s">
        <v>321</v>
      </c>
      <c r="C19" s="248" t="s">
        <v>322</v>
      </c>
      <c r="D19" s="242">
        <v>61760</v>
      </c>
    </row>
    <row r="20" spans="1:4" ht="12.75">
      <c r="A20" s="367" t="s">
        <v>323</v>
      </c>
      <c r="B20" s="367"/>
      <c r="C20" s="240"/>
      <c r="D20" s="201">
        <f>SUM(D21:D27)</f>
        <v>61760</v>
      </c>
    </row>
    <row r="21" spans="1:4" ht="12.75">
      <c r="A21" s="240" t="s">
        <v>211</v>
      </c>
      <c r="B21" s="241" t="s">
        <v>324</v>
      </c>
      <c r="C21" s="240" t="s">
        <v>325</v>
      </c>
      <c r="D21" s="241">
        <v>44560</v>
      </c>
    </row>
    <row r="22" spans="1:4" ht="12.75">
      <c r="A22" s="240" t="s">
        <v>230</v>
      </c>
      <c r="B22" s="241" t="s">
        <v>326</v>
      </c>
      <c r="C22" s="240" t="s">
        <v>325</v>
      </c>
      <c r="D22" s="242">
        <v>17200</v>
      </c>
    </row>
    <row r="23" spans="1:4" ht="48.75" customHeight="1">
      <c r="A23" s="240" t="s">
        <v>232</v>
      </c>
      <c r="B23" s="243" t="s">
        <v>327</v>
      </c>
      <c r="C23" s="240" t="s">
        <v>328</v>
      </c>
      <c r="D23" s="241"/>
    </row>
    <row r="24" spans="1:4" ht="12.75">
      <c r="A24" s="240" t="s">
        <v>236</v>
      </c>
      <c r="B24" s="241" t="s">
        <v>329</v>
      </c>
      <c r="C24" s="240" t="s">
        <v>330</v>
      </c>
      <c r="D24" s="241"/>
    </row>
    <row r="25" spans="1:4" ht="12.75">
      <c r="A25" s="240" t="s">
        <v>239</v>
      </c>
      <c r="B25" s="241" t="s">
        <v>331</v>
      </c>
      <c r="C25" s="240" t="s">
        <v>332</v>
      </c>
      <c r="D25" s="241"/>
    </row>
    <row r="26" spans="1:4" ht="12.75">
      <c r="A26" s="240" t="s">
        <v>246</v>
      </c>
      <c r="B26" s="241" t="s">
        <v>333</v>
      </c>
      <c r="C26" s="240" t="s">
        <v>334</v>
      </c>
      <c r="D26" s="241"/>
    </row>
    <row r="27" spans="1:4" ht="12.75">
      <c r="A27" s="240" t="s">
        <v>317</v>
      </c>
      <c r="B27" s="241" t="s">
        <v>335</v>
      </c>
      <c r="C27" s="240" t="s">
        <v>336</v>
      </c>
      <c r="D27" s="241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3">
      <selection activeCell="M4" sqref="M4"/>
    </sheetView>
  </sheetViews>
  <sheetFormatPr defaultColWidth="9.00390625" defaultRowHeight="12.75"/>
  <cols>
    <col min="1" max="1" width="5.625" style="114" customWidth="1"/>
    <col min="2" max="2" width="8.875" style="114" customWidth="1"/>
    <col min="3" max="3" width="6.875" style="114" customWidth="1"/>
    <col min="4" max="4" width="14.25390625" style="114" customWidth="1"/>
    <col min="5" max="5" width="14.875" style="114" customWidth="1"/>
    <col min="6" max="6" width="13.625" style="114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59" t="s">
        <v>337</v>
      </c>
      <c r="B1" s="359"/>
      <c r="C1" s="359"/>
      <c r="D1" s="359"/>
      <c r="E1" s="359"/>
      <c r="F1" s="359"/>
      <c r="G1" s="359"/>
      <c r="H1" s="359"/>
      <c r="I1" s="359"/>
      <c r="J1" s="359"/>
    </row>
    <row r="2" ht="12.75">
      <c r="J2" s="190" t="s">
        <v>195</v>
      </c>
    </row>
    <row r="3" spans="1:10" s="250" customFormat="1" ht="20.25" customHeight="1">
      <c r="A3" s="387" t="s">
        <v>2</v>
      </c>
      <c r="B3" s="387" t="s">
        <v>101</v>
      </c>
      <c r="C3" s="387" t="s">
        <v>102</v>
      </c>
      <c r="D3" s="385" t="s">
        <v>338</v>
      </c>
      <c r="E3" s="385" t="s">
        <v>339</v>
      </c>
      <c r="F3" s="385" t="s">
        <v>105</v>
      </c>
      <c r="G3" s="385"/>
      <c r="H3" s="385"/>
      <c r="I3" s="385"/>
      <c r="J3" s="385"/>
    </row>
    <row r="4" spans="1:10" s="250" customFormat="1" ht="20.25" customHeight="1">
      <c r="A4" s="387"/>
      <c r="B4" s="387"/>
      <c r="C4" s="387"/>
      <c r="D4" s="385"/>
      <c r="E4" s="385"/>
      <c r="F4" s="385" t="s">
        <v>340</v>
      </c>
      <c r="G4" s="385" t="s">
        <v>7</v>
      </c>
      <c r="H4" s="385"/>
      <c r="I4" s="385"/>
      <c r="J4" s="385" t="s">
        <v>341</v>
      </c>
    </row>
    <row r="5" spans="1:10" s="250" customFormat="1" ht="65.25" customHeight="1">
      <c r="A5" s="387"/>
      <c r="B5" s="387"/>
      <c r="C5" s="387"/>
      <c r="D5" s="385"/>
      <c r="E5" s="385"/>
      <c r="F5" s="385"/>
      <c r="G5" s="192" t="s">
        <v>342</v>
      </c>
      <c r="H5" s="192" t="s">
        <v>343</v>
      </c>
      <c r="I5" s="192" t="s">
        <v>344</v>
      </c>
      <c r="J5" s="385"/>
    </row>
    <row r="6" spans="1:10" ht="9" customHeight="1">
      <c r="A6" s="193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</row>
    <row r="7" spans="1:10" ht="12.75" customHeight="1">
      <c r="A7" s="77">
        <v>750</v>
      </c>
      <c r="B7" s="45"/>
      <c r="C7" s="43"/>
      <c r="D7" s="251">
        <f>SUM(D8)</f>
        <v>53464</v>
      </c>
      <c r="E7" s="251">
        <f>SUM(E8)</f>
        <v>53464</v>
      </c>
      <c r="F7" s="251">
        <f>SUM(F8)</f>
        <v>53464</v>
      </c>
      <c r="G7" s="251">
        <f>SUM(G8)</f>
        <v>39500</v>
      </c>
      <c r="H7" s="251">
        <f>SUM(H8)</f>
        <v>6933</v>
      </c>
      <c r="I7" s="199"/>
      <c r="J7" s="199"/>
    </row>
    <row r="8" spans="1:10" ht="12.75" customHeight="1">
      <c r="A8" s="77"/>
      <c r="B8" s="50">
        <v>75011</v>
      </c>
      <c r="C8" s="76"/>
      <c r="D8" s="252">
        <f>SUM(D9:D17)</f>
        <v>53464</v>
      </c>
      <c r="E8" s="252">
        <f>SUM(E9:E17)</f>
        <v>53464</v>
      </c>
      <c r="F8" s="252">
        <f>SUM(F9:F17)</f>
        <v>53464</v>
      </c>
      <c r="G8" s="252">
        <f>SUM(G9:G17)</f>
        <v>39500</v>
      </c>
      <c r="H8" s="252">
        <f>SUM(H9:H17)</f>
        <v>6933</v>
      </c>
      <c r="I8" s="253"/>
      <c r="J8" s="253"/>
    </row>
    <row r="9" spans="1:10" ht="12.75" customHeight="1">
      <c r="A9" s="20"/>
      <c r="B9" s="53"/>
      <c r="C9" s="48">
        <v>2010</v>
      </c>
      <c r="D9" s="254">
        <v>53464</v>
      </c>
      <c r="E9" s="253"/>
      <c r="F9" s="255"/>
      <c r="G9" s="253"/>
      <c r="H9" s="255"/>
      <c r="I9" s="253"/>
      <c r="J9" s="256"/>
    </row>
    <row r="10" spans="1:10" ht="12.75" customHeight="1">
      <c r="A10" s="257"/>
      <c r="B10" s="257"/>
      <c r="C10" s="58">
        <v>4010</v>
      </c>
      <c r="D10" s="110"/>
      <c r="E10" s="258">
        <v>36000</v>
      </c>
      <c r="F10" s="259">
        <f>SUM(G10:I10)</f>
        <v>36000</v>
      </c>
      <c r="G10" s="258">
        <v>36000</v>
      </c>
      <c r="H10" s="110"/>
      <c r="I10" s="260"/>
      <c r="J10" s="261"/>
    </row>
    <row r="11" spans="1:10" ht="12.75" customHeight="1">
      <c r="A11" s="257"/>
      <c r="B11" s="257"/>
      <c r="C11" s="58">
        <v>4040</v>
      </c>
      <c r="D11" s="110"/>
      <c r="E11" s="258">
        <v>3500</v>
      </c>
      <c r="F11" s="259">
        <f>SUM(G11:I11)</f>
        <v>3500</v>
      </c>
      <c r="G11" s="258">
        <v>3500</v>
      </c>
      <c r="H11" s="110"/>
      <c r="I11" s="260"/>
      <c r="J11" s="261"/>
    </row>
    <row r="12" spans="1:10" ht="12.75" customHeight="1">
      <c r="A12" s="257"/>
      <c r="B12" s="257"/>
      <c r="C12" s="58">
        <v>4110</v>
      </c>
      <c r="D12" s="110"/>
      <c r="E12" s="258">
        <v>5965</v>
      </c>
      <c r="F12" s="259">
        <f>SUM(G12:I12)</f>
        <v>5965</v>
      </c>
      <c r="G12" s="260"/>
      <c r="H12" s="259">
        <v>5965</v>
      </c>
      <c r="I12" s="260"/>
      <c r="J12" s="261"/>
    </row>
    <row r="13" spans="1:10" ht="12.75" customHeight="1">
      <c r="A13" s="257"/>
      <c r="B13" s="257"/>
      <c r="C13" s="58">
        <v>4120</v>
      </c>
      <c r="D13" s="110"/>
      <c r="E13" s="258">
        <v>968</v>
      </c>
      <c r="F13" s="259">
        <f>SUM(G13:I13)</f>
        <v>968</v>
      </c>
      <c r="G13" s="260"/>
      <c r="H13" s="259">
        <v>968</v>
      </c>
      <c r="I13" s="260"/>
      <c r="J13" s="261"/>
    </row>
    <row r="14" spans="1:10" ht="12.75" customHeight="1">
      <c r="A14" s="257"/>
      <c r="B14" s="257"/>
      <c r="C14" s="58">
        <v>4210</v>
      </c>
      <c r="D14" s="110"/>
      <c r="E14" s="258">
        <v>2434</v>
      </c>
      <c r="F14" s="259">
        <v>2434</v>
      </c>
      <c r="G14" s="260"/>
      <c r="H14" s="110"/>
      <c r="I14" s="260"/>
      <c r="J14" s="261"/>
    </row>
    <row r="15" spans="1:10" ht="12.75" customHeight="1">
      <c r="A15" s="257"/>
      <c r="B15" s="257"/>
      <c r="C15" s="58">
        <v>4300</v>
      </c>
      <c r="D15" s="110"/>
      <c r="E15" s="258">
        <v>2100</v>
      </c>
      <c r="F15" s="259">
        <v>2100</v>
      </c>
      <c r="G15" s="260"/>
      <c r="H15" s="110"/>
      <c r="I15" s="260"/>
      <c r="J15" s="261"/>
    </row>
    <row r="16" spans="1:10" ht="12.75" customHeight="1">
      <c r="A16" s="257"/>
      <c r="B16" s="257"/>
      <c r="C16" s="58">
        <v>4410</v>
      </c>
      <c r="D16" s="110"/>
      <c r="E16" s="258">
        <v>1500</v>
      </c>
      <c r="F16" s="259">
        <v>1500</v>
      </c>
      <c r="G16" s="260"/>
      <c r="H16" s="110"/>
      <c r="I16" s="260"/>
      <c r="J16" s="261"/>
    </row>
    <row r="17" spans="1:10" ht="12.75" customHeight="1">
      <c r="A17" s="262"/>
      <c r="B17" s="262"/>
      <c r="C17" s="81">
        <v>4440</v>
      </c>
      <c r="D17" s="263"/>
      <c r="E17" s="264">
        <v>997</v>
      </c>
      <c r="F17" s="265">
        <v>997</v>
      </c>
      <c r="G17" s="266"/>
      <c r="H17" s="263"/>
      <c r="I17" s="266"/>
      <c r="J17" s="267"/>
    </row>
    <row r="18" spans="1:10" ht="12.75" customHeight="1">
      <c r="A18" s="84">
        <v>751</v>
      </c>
      <c r="B18" s="71"/>
      <c r="C18" s="72"/>
      <c r="D18" s="268">
        <f>SUM(D19)</f>
        <v>1100</v>
      </c>
      <c r="E18" s="268">
        <f>SUM(E19)</f>
        <v>1100</v>
      </c>
      <c r="F18" s="268">
        <f>SUM(F19)</f>
        <v>1100</v>
      </c>
      <c r="G18" s="260"/>
      <c r="H18" s="260"/>
      <c r="I18" s="260"/>
      <c r="J18" s="260"/>
    </row>
    <row r="19" spans="1:10" ht="12.75" customHeight="1">
      <c r="A19" s="269"/>
      <c r="B19" s="49">
        <v>75101</v>
      </c>
      <c r="C19" s="50"/>
      <c r="D19" s="252">
        <f>SUM(D20:D22)</f>
        <v>1100</v>
      </c>
      <c r="E19" s="270">
        <f>SUM(E20:E22)</f>
        <v>1100</v>
      </c>
      <c r="F19" s="270">
        <f>SUM(F20:F22)</f>
        <v>1100</v>
      </c>
      <c r="G19" s="253"/>
      <c r="H19" s="253"/>
      <c r="I19" s="253"/>
      <c r="J19" s="253"/>
    </row>
    <row r="20" spans="1:10" ht="12.75" customHeight="1">
      <c r="A20" s="74"/>
      <c r="B20" s="53"/>
      <c r="C20" s="48">
        <v>2010</v>
      </c>
      <c r="D20" s="254">
        <v>1100</v>
      </c>
      <c r="E20" s="271"/>
      <c r="F20" s="255"/>
      <c r="G20" s="253"/>
      <c r="H20" s="255"/>
      <c r="I20" s="253"/>
      <c r="J20" s="256"/>
    </row>
    <row r="21" spans="1:10" ht="12.75" customHeight="1">
      <c r="A21" s="257"/>
      <c r="B21" s="257"/>
      <c r="C21" s="58">
        <v>4300</v>
      </c>
      <c r="D21" s="110"/>
      <c r="E21" s="258">
        <v>800</v>
      </c>
      <c r="F21" s="259">
        <v>800</v>
      </c>
      <c r="G21" s="260"/>
      <c r="H21" s="110"/>
      <c r="I21" s="260"/>
      <c r="J21" s="261"/>
    </row>
    <row r="22" spans="1:10" ht="12.75" customHeight="1">
      <c r="A22" s="262"/>
      <c r="B22" s="262"/>
      <c r="C22" s="81">
        <v>4740</v>
      </c>
      <c r="D22" s="263"/>
      <c r="E22" s="264">
        <v>300</v>
      </c>
      <c r="F22" s="265">
        <v>300</v>
      </c>
      <c r="G22" s="266"/>
      <c r="H22" s="263"/>
      <c r="I22" s="266"/>
      <c r="J22" s="267"/>
    </row>
    <row r="23" spans="1:10" ht="12.75" customHeight="1">
      <c r="A23" s="84">
        <v>754</v>
      </c>
      <c r="B23" s="71"/>
      <c r="C23" s="72"/>
      <c r="D23" s="268">
        <f>SUM(D24)</f>
        <v>400</v>
      </c>
      <c r="E23" s="268">
        <f>SUM(E24)</f>
        <v>400</v>
      </c>
      <c r="F23" s="268">
        <f>SUM(F24)</f>
        <v>400</v>
      </c>
      <c r="G23" s="268">
        <f>SUM(G24)</f>
        <v>400</v>
      </c>
      <c r="H23" s="266"/>
      <c r="I23" s="266"/>
      <c r="J23" s="266"/>
    </row>
    <row r="24" spans="1:10" ht="12.75" customHeight="1">
      <c r="A24" s="48"/>
      <c r="B24" s="49">
        <v>75414</v>
      </c>
      <c r="C24" s="50"/>
      <c r="D24" s="252">
        <f>SUM(D25)</f>
        <v>400</v>
      </c>
      <c r="E24" s="252">
        <f>SUM(E25:E26)</f>
        <v>400</v>
      </c>
      <c r="F24" s="252">
        <f>SUM(F25:F26)</f>
        <v>400</v>
      </c>
      <c r="G24" s="252">
        <f>SUM(G25:G26)</f>
        <v>400</v>
      </c>
      <c r="H24" s="253"/>
      <c r="I24" s="253"/>
      <c r="J24" s="253"/>
    </row>
    <row r="25" spans="1:10" ht="12.75" customHeight="1">
      <c r="A25" s="20"/>
      <c r="B25" s="53"/>
      <c r="C25" s="48">
        <v>2010</v>
      </c>
      <c r="D25" s="254">
        <v>400</v>
      </c>
      <c r="E25" s="253"/>
      <c r="F25" s="255"/>
      <c r="G25" s="253"/>
      <c r="H25" s="255"/>
      <c r="I25" s="253"/>
      <c r="J25" s="256"/>
    </row>
    <row r="26" spans="1:10" ht="12.75" customHeight="1">
      <c r="A26" s="262"/>
      <c r="B26" s="262"/>
      <c r="C26" s="81">
        <v>4170</v>
      </c>
      <c r="D26" s="263"/>
      <c r="E26" s="264">
        <v>400</v>
      </c>
      <c r="F26" s="265">
        <v>400</v>
      </c>
      <c r="G26" s="264">
        <v>400</v>
      </c>
      <c r="H26" s="263"/>
      <c r="I26" s="266"/>
      <c r="J26" s="267"/>
    </row>
    <row r="27" spans="1:10" ht="12.75" customHeight="1">
      <c r="A27" s="84">
        <v>852</v>
      </c>
      <c r="B27" s="71"/>
      <c r="C27" s="72"/>
      <c r="D27" s="268">
        <f>SUM(D28,D41,D44)</f>
        <v>1023400</v>
      </c>
      <c r="E27" s="268">
        <f>SUM(E28,E41,E44)</f>
        <v>1023400</v>
      </c>
      <c r="F27" s="268">
        <f>SUM(F28,F41,F44)</f>
        <v>1023400</v>
      </c>
      <c r="G27" s="268">
        <f>SUM(G28)</f>
        <v>21600</v>
      </c>
      <c r="H27" s="268">
        <f>SUM(H28)</f>
        <v>9149</v>
      </c>
      <c r="I27" s="268">
        <f>SUM(I28,I41,I44)</f>
        <v>985600</v>
      </c>
      <c r="J27" s="260"/>
    </row>
    <row r="28" spans="1:10" ht="12.75" customHeight="1">
      <c r="A28" s="77"/>
      <c r="B28" s="49">
        <v>85212</v>
      </c>
      <c r="C28" s="77"/>
      <c r="D28" s="252">
        <f>SUM(D29:D40)</f>
        <v>970000</v>
      </c>
      <c r="E28" s="252">
        <f>SUM(E29:E40)</f>
        <v>970000</v>
      </c>
      <c r="F28" s="252">
        <f>SUM(F29:F40)</f>
        <v>970000</v>
      </c>
      <c r="G28" s="252">
        <f>SUM(G29:G40)</f>
        <v>21600</v>
      </c>
      <c r="H28" s="252">
        <f>SUM(H29:H40)</f>
        <v>9149</v>
      </c>
      <c r="I28" s="272">
        <f>SUM(I29:I33)</f>
        <v>936600</v>
      </c>
      <c r="J28" s="253"/>
    </row>
    <row r="29" spans="1:10" ht="12.75" customHeight="1">
      <c r="A29" s="84"/>
      <c r="B29" s="76"/>
      <c r="C29" s="48">
        <v>2010</v>
      </c>
      <c r="D29" s="254">
        <v>970000</v>
      </c>
      <c r="E29" s="253"/>
      <c r="F29" s="253"/>
      <c r="G29" s="253"/>
      <c r="H29" s="255"/>
      <c r="I29" s="253"/>
      <c r="J29" s="256"/>
    </row>
    <row r="30" spans="1:10" ht="12.75" customHeight="1">
      <c r="A30" s="257"/>
      <c r="B30" s="257"/>
      <c r="C30" s="58">
        <v>3110</v>
      </c>
      <c r="D30" s="110"/>
      <c r="E30" s="258">
        <v>936600</v>
      </c>
      <c r="F30" s="259">
        <v>936600</v>
      </c>
      <c r="G30" s="260"/>
      <c r="H30" s="110"/>
      <c r="I30" s="258">
        <v>936600</v>
      </c>
      <c r="J30" s="261"/>
    </row>
    <row r="31" spans="1:10" ht="12.75" customHeight="1">
      <c r="A31" s="257"/>
      <c r="B31" s="257"/>
      <c r="C31" s="58">
        <v>4010</v>
      </c>
      <c r="D31" s="110"/>
      <c r="E31" s="258">
        <v>21600</v>
      </c>
      <c r="F31" s="259">
        <v>21600</v>
      </c>
      <c r="G31" s="258">
        <v>21600</v>
      </c>
      <c r="H31" s="110"/>
      <c r="I31" s="260"/>
      <c r="J31" s="261"/>
    </row>
    <row r="32" spans="1:10" ht="12.75" customHeight="1">
      <c r="A32" s="257"/>
      <c r="B32" s="257"/>
      <c r="C32" s="58">
        <v>4110</v>
      </c>
      <c r="D32" s="110"/>
      <c r="E32" s="258">
        <v>8619</v>
      </c>
      <c r="F32" s="259">
        <v>8619</v>
      </c>
      <c r="G32" s="260"/>
      <c r="H32" s="259">
        <v>8619</v>
      </c>
      <c r="I32" s="260"/>
      <c r="J32" s="261"/>
    </row>
    <row r="33" spans="1:10" ht="12.75" customHeight="1">
      <c r="A33" s="257"/>
      <c r="B33" s="257"/>
      <c r="C33" s="58">
        <v>4120</v>
      </c>
      <c r="D33" s="110"/>
      <c r="E33" s="258">
        <v>530</v>
      </c>
      <c r="F33" s="259">
        <v>530</v>
      </c>
      <c r="G33" s="260"/>
      <c r="H33" s="259">
        <v>530</v>
      </c>
      <c r="I33" s="260"/>
      <c r="J33" s="261"/>
    </row>
    <row r="34" spans="1:10" ht="12.75" customHeight="1">
      <c r="A34" s="273"/>
      <c r="B34" s="273"/>
      <c r="C34" s="48">
        <v>4210</v>
      </c>
      <c r="D34" s="255"/>
      <c r="E34" s="274">
        <v>100</v>
      </c>
      <c r="F34" s="254">
        <v>100</v>
      </c>
      <c r="G34" s="253"/>
      <c r="H34" s="255"/>
      <c r="I34" s="253"/>
      <c r="J34" s="256"/>
    </row>
    <row r="35" spans="1:10" ht="12.75" customHeight="1">
      <c r="A35" s="257"/>
      <c r="B35" s="257"/>
      <c r="C35" s="58">
        <v>4410</v>
      </c>
      <c r="D35" s="110"/>
      <c r="E35" s="258">
        <v>100</v>
      </c>
      <c r="F35" s="259">
        <v>100</v>
      </c>
      <c r="G35" s="260"/>
      <c r="H35" s="110"/>
      <c r="I35" s="260"/>
      <c r="J35" s="261"/>
    </row>
    <row r="36" spans="1:10" ht="12.75" customHeight="1">
      <c r="A36" s="257"/>
      <c r="B36" s="257"/>
      <c r="C36" s="58">
        <v>4430</v>
      </c>
      <c r="D36" s="110"/>
      <c r="E36" s="258">
        <v>300</v>
      </c>
      <c r="F36" s="259">
        <v>300</v>
      </c>
      <c r="G36" s="260"/>
      <c r="H36" s="110"/>
      <c r="I36" s="260"/>
      <c r="J36" s="261"/>
    </row>
    <row r="37" spans="1:10" ht="12.75" customHeight="1">
      <c r="A37" s="257"/>
      <c r="B37" s="257"/>
      <c r="C37" s="58">
        <v>4440</v>
      </c>
      <c r="D37" s="110"/>
      <c r="E37" s="258">
        <v>997</v>
      </c>
      <c r="F37" s="259">
        <v>997</v>
      </c>
      <c r="G37" s="260"/>
      <c r="H37" s="110"/>
      <c r="I37" s="260"/>
      <c r="J37" s="261"/>
    </row>
    <row r="38" spans="1:10" ht="12.75" customHeight="1">
      <c r="A38" s="257"/>
      <c r="B38" s="257"/>
      <c r="C38" s="58">
        <v>4700</v>
      </c>
      <c r="D38" s="110"/>
      <c r="E38" s="258">
        <v>200</v>
      </c>
      <c r="F38" s="259">
        <v>200</v>
      </c>
      <c r="G38" s="260"/>
      <c r="H38" s="110"/>
      <c r="I38" s="260"/>
      <c r="J38" s="261"/>
    </row>
    <row r="39" spans="1:10" ht="12.75" customHeight="1">
      <c r="A39" s="257"/>
      <c r="B39" s="257"/>
      <c r="C39" s="58">
        <v>4740</v>
      </c>
      <c r="D39" s="110"/>
      <c r="E39" s="258">
        <v>100</v>
      </c>
      <c r="F39" s="259">
        <v>100</v>
      </c>
      <c r="G39" s="260"/>
      <c r="H39" s="110"/>
      <c r="I39" s="260"/>
      <c r="J39" s="261"/>
    </row>
    <row r="40" spans="1:10" ht="12.75" customHeight="1">
      <c r="A40" s="257"/>
      <c r="B40" s="262"/>
      <c r="C40" s="81">
        <v>4750</v>
      </c>
      <c r="D40" s="263"/>
      <c r="E40" s="264">
        <v>854</v>
      </c>
      <c r="F40" s="265">
        <v>854</v>
      </c>
      <c r="G40" s="266"/>
      <c r="H40" s="263"/>
      <c r="I40" s="266"/>
      <c r="J40" s="267"/>
    </row>
    <row r="41" spans="1:10" ht="12.75" customHeight="1">
      <c r="A41" s="260"/>
      <c r="B41" s="59">
        <v>85213</v>
      </c>
      <c r="C41" s="60"/>
      <c r="D41" s="270">
        <f>SUM(D42)</f>
        <v>4400</v>
      </c>
      <c r="E41" s="275">
        <f>SUM(E42:E43)</f>
        <v>4400</v>
      </c>
      <c r="F41" s="275">
        <f>SUM(F42:F43)</f>
        <v>4400</v>
      </c>
      <c r="G41" s="276"/>
      <c r="H41" s="276"/>
      <c r="I41" s="275"/>
      <c r="J41" s="260"/>
    </row>
    <row r="42" spans="1:10" ht="12.75" customHeight="1">
      <c r="A42" s="257"/>
      <c r="B42" s="53"/>
      <c r="C42" s="53">
        <v>2010</v>
      </c>
      <c r="D42" s="274">
        <v>4400</v>
      </c>
      <c r="E42" s="254"/>
      <c r="F42" s="274"/>
      <c r="G42" s="255"/>
      <c r="H42" s="253"/>
      <c r="I42" s="255"/>
      <c r="J42" s="253"/>
    </row>
    <row r="43" spans="1:10" ht="12.75" customHeight="1">
      <c r="A43" s="257"/>
      <c r="B43" s="262"/>
      <c r="C43" s="56">
        <v>4130</v>
      </c>
      <c r="D43" s="266"/>
      <c r="E43" s="265">
        <v>4400</v>
      </c>
      <c r="F43" s="264">
        <v>4400</v>
      </c>
      <c r="G43" s="263"/>
      <c r="H43" s="266"/>
      <c r="I43" s="265"/>
      <c r="J43" s="266"/>
    </row>
    <row r="44" spans="1:10" ht="12.75" customHeight="1">
      <c r="A44" s="260"/>
      <c r="B44" s="59">
        <v>85214</v>
      </c>
      <c r="C44" s="98"/>
      <c r="D44" s="275">
        <f>SUM(D45)</f>
        <v>49000</v>
      </c>
      <c r="E44" s="275">
        <f>SUM(E45:E46)</f>
        <v>49000</v>
      </c>
      <c r="F44" s="275">
        <f>SUM(F45:F46)</f>
        <v>49000</v>
      </c>
      <c r="G44" s="276"/>
      <c r="H44" s="276"/>
      <c r="I44" s="275">
        <f>SUM(I45:I46)</f>
        <v>49000</v>
      </c>
      <c r="J44" s="260"/>
    </row>
    <row r="45" spans="1:10" ht="12.75" customHeight="1">
      <c r="A45" s="257"/>
      <c r="B45" s="53"/>
      <c r="C45" s="48">
        <v>2010</v>
      </c>
      <c r="D45" s="254">
        <v>49000</v>
      </c>
      <c r="E45" s="253"/>
      <c r="F45" s="255"/>
      <c r="G45" s="253"/>
      <c r="H45" s="255"/>
      <c r="I45" s="253"/>
      <c r="J45" s="256"/>
    </row>
    <row r="46" spans="1:10" ht="12.75" customHeight="1">
      <c r="A46" s="262"/>
      <c r="B46" s="262"/>
      <c r="C46" s="81">
        <v>3110</v>
      </c>
      <c r="D46" s="263"/>
      <c r="E46" s="264">
        <v>49000</v>
      </c>
      <c r="F46" s="265">
        <v>49000</v>
      </c>
      <c r="G46" s="266"/>
      <c r="H46" s="263"/>
      <c r="I46" s="264">
        <v>49000</v>
      </c>
      <c r="J46" s="267"/>
    </row>
    <row r="47" spans="1:10" ht="19.5" customHeight="1">
      <c r="A47" s="371" t="s">
        <v>8</v>
      </c>
      <c r="B47" s="371"/>
      <c r="C47" s="371"/>
      <c r="D47" s="268">
        <f aca="true" t="shared" si="0" ref="D47:J47">SUM(D7,D18,D23,D27)</f>
        <v>1078364</v>
      </c>
      <c r="E47" s="268">
        <f t="shared" si="0"/>
        <v>1078364</v>
      </c>
      <c r="F47" s="268">
        <f t="shared" si="0"/>
        <v>1078364</v>
      </c>
      <c r="G47" s="268">
        <f t="shared" si="0"/>
        <v>61500</v>
      </c>
      <c r="H47" s="268">
        <f t="shared" si="0"/>
        <v>16082</v>
      </c>
      <c r="I47" s="268">
        <f t="shared" si="0"/>
        <v>985600</v>
      </c>
      <c r="J47" s="266">
        <f t="shared" si="0"/>
        <v>0</v>
      </c>
    </row>
    <row r="49" ht="12.75">
      <c r="A49" s="188"/>
    </row>
    <row r="50" spans="2:9" ht="12.75">
      <c r="B50" s="372" t="s">
        <v>345</v>
      </c>
      <c r="C50" s="372"/>
      <c r="D50" s="372"/>
      <c r="E50" s="372"/>
      <c r="F50" s="372"/>
      <c r="G50" s="372"/>
      <c r="H50" s="372"/>
      <c r="I50" s="372"/>
    </row>
    <row r="52" spans="2:9" ht="12.75">
      <c r="B52" s="373" t="s">
        <v>2</v>
      </c>
      <c r="C52" s="373"/>
      <c r="D52" s="202" t="s">
        <v>101</v>
      </c>
      <c r="E52" s="277" t="s">
        <v>4</v>
      </c>
      <c r="F52" s="373" t="s">
        <v>5</v>
      </c>
      <c r="G52" s="373"/>
      <c r="H52" s="373"/>
      <c r="I52" s="278" t="s">
        <v>346</v>
      </c>
    </row>
    <row r="53" spans="2:9" ht="12.75">
      <c r="B53" s="279">
        <v>750</v>
      </c>
      <c r="C53" s="256"/>
      <c r="D53" s="253"/>
      <c r="E53" s="253"/>
      <c r="F53" s="369" t="s">
        <v>347</v>
      </c>
      <c r="G53" s="369"/>
      <c r="H53" s="369"/>
      <c r="I53" s="280"/>
    </row>
    <row r="54" spans="2:9" ht="12.75">
      <c r="B54" s="257"/>
      <c r="C54" s="261"/>
      <c r="D54" s="281">
        <v>75011</v>
      </c>
      <c r="E54" s="260"/>
      <c r="F54" s="282" t="s">
        <v>34</v>
      </c>
      <c r="G54" s="109"/>
      <c r="H54" s="283"/>
      <c r="I54" s="284"/>
    </row>
    <row r="55" spans="2:9" ht="39" customHeight="1">
      <c r="B55" s="257"/>
      <c r="C55" s="261"/>
      <c r="D55" s="260"/>
      <c r="E55" s="285">
        <v>2350</v>
      </c>
      <c r="F55" s="370" t="s">
        <v>348</v>
      </c>
      <c r="G55" s="370"/>
      <c r="H55" s="370"/>
      <c r="I55" s="286">
        <v>10220</v>
      </c>
    </row>
    <row r="56" spans="2:9" ht="12.75">
      <c r="B56" s="287"/>
      <c r="C56" s="288"/>
      <c r="D56" s="288"/>
      <c r="E56" s="289"/>
      <c r="F56" s="288"/>
      <c r="G56" s="290"/>
      <c r="H56" s="291" t="s">
        <v>349</v>
      </c>
      <c r="I56" s="292">
        <f>SUM(I55)</f>
        <v>10220</v>
      </c>
    </row>
  </sheetData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F53:H53"/>
    <mergeCell ref="F55:H55"/>
    <mergeCell ref="A47:C47"/>
    <mergeCell ref="B50:I50"/>
    <mergeCell ref="B52:C52"/>
    <mergeCell ref="F52:H52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G13" sqref="G13"/>
    </sheetView>
  </sheetViews>
  <sheetFormatPr defaultColWidth="9.00390625" defaultRowHeight="12.75"/>
  <cols>
    <col min="1" max="1" width="7.25390625" style="114" customWidth="1"/>
    <col min="2" max="2" width="9.00390625" style="114" customWidth="1"/>
    <col min="3" max="3" width="7.75390625" style="114" customWidth="1"/>
    <col min="4" max="4" width="13.125" style="114" customWidth="1"/>
    <col min="5" max="5" width="14.125" style="114" customWidth="1"/>
    <col min="6" max="6" width="14.375" style="114" customWidth="1"/>
    <col min="7" max="7" width="15.875" style="114" customWidth="1"/>
    <col min="8" max="8" width="14.625" style="0" customWidth="1"/>
    <col min="9" max="9" width="10.375" style="0" customWidth="1"/>
    <col min="10" max="10" width="14.625" style="0" customWidth="1"/>
    <col min="80" max="16384" width="9.125" style="114" customWidth="1"/>
  </cols>
  <sheetData>
    <row r="1" spans="1:10" ht="63" customHeight="1">
      <c r="A1" s="359" t="s">
        <v>350</v>
      </c>
      <c r="B1" s="359"/>
      <c r="C1" s="359"/>
      <c r="D1" s="359"/>
      <c r="E1" s="359"/>
      <c r="F1" s="359"/>
      <c r="G1" s="359"/>
      <c r="H1" s="359"/>
      <c r="I1" s="359"/>
      <c r="J1" s="359"/>
    </row>
    <row r="3" ht="12.75">
      <c r="J3" s="293" t="s">
        <v>195</v>
      </c>
    </row>
    <row r="4" spans="1:79" ht="20.25" customHeight="1">
      <c r="A4" s="387" t="s">
        <v>2</v>
      </c>
      <c r="B4" s="387" t="s">
        <v>101</v>
      </c>
      <c r="C4" s="387" t="s">
        <v>102</v>
      </c>
      <c r="D4" s="385" t="s">
        <v>338</v>
      </c>
      <c r="E4" s="385" t="s">
        <v>339</v>
      </c>
      <c r="F4" s="385" t="s">
        <v>105</v>
      </c>
      <c r="G4" s="385"/>
      <c r="H4" s="385"/>
      <c r="I4" s="385"/>
      <c r="J4" s="385"/>
      <c r="BX4" s="114"/>
      <c r="BY4" s="114"/>
      <c r="BZ4" s="114"/>
      <c r="CA4" s="114"/>
    </row>
    <row r="5" spans="1:79" ht="18" customHeight="1">
      <c r="A5" s="387"/>
      <c r="B5" s="387"/>
      <c r="C5" s="387"/>
      <c r="D5" s="385"/>
      <c r="E5" s="385"/>
      <c r="F5" s="385" t="s">
        <v>340</v>
      </c>
      <c r="G5" s="385" t="s">
        <v>7</v>
      </c>
      <c r="H5" s="385"/>
      <c r="I5" s="385"/>
      <c r="J5" s="385" t="s">
        <v>341</v>
      </c>
      <c r="BX5" s="114"/>
      <c r="BY5" s="114"/>
      <c r="BZ5" s="114"/>
      <c r="CA5" s="114"/>
    </row>
    <row r="6" spans="1:79" ht="69" customHeight="1">
      <c r="A6" s="387"/>
      <c r="B6" s="387"/>
      <c r="C6" s="387"/>
      <c r="D6" s="385"/>
      <c r="E6" s="385"/>
      <c r="F6" s="385"/>
      <c r="G6" s="192" t="s">
        <v>342</v>
      </c>
      <c r="H6" s="192" t="s">
        <v>343</v>
      </c>
      <c r="I6" s="192" t="s">
        <v>351</v>
      </c>
      <c r="J6" s="385"/>
      <c r="BX6" s="114"/>
      <c r="BY6" s="114"/>
      <c r="BZ6" s="114"/>
      <c r="CA6" s="114"/>
    </row>
    <row r="7" spans="1:79" ht="8.25" customHeight="1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3">
        <v>10</v>
      </c>
      <c r="BX7" s="114"/>
      <c r="BY7" s="114"/>
      <c r="BZ7" s="114"/>
      <c r="CA7" s="114"/>
    </row>
    <row r="8" spans="1:79" ht="15.75" customHeight="1">
      <c r="A8" s="294" t="s">
        <v>11</v>
      </c>
      <c r="B8" s="16" t="s">
        <v>13</v>
      </c>
      <c r="C8" s="45"/>
      <c r="D8" s="251">
        <f>SUM(D9:D10)</f>
        <v>200000</v>
      </c>
      <c r="E8" s="251">
        <f>SUM(E9:E10)</f>
        <v>200000</v>
      </c>
      <c r="F8" s="249"/>
      <c r="G8" s="249"/>
      <c r="H8" s="249"/>
      <c r="I8" s="249"/>
      <c r="J8" s="251">
        <f>SUM(J9:J10)</f>
        <v>200000</v>
      </c>
      <c r="BX8" s="114"/>
      <c r="BY8" s="114"/>
      <c r="BZ8" s="114"/>
      <c r="CA8" s="114"/>
    </row>
    <row r="9" spans="1:79" ht="15.75" customHeight="1">
      <c r="A9" s="295"/>
      <c r="B9" s="296"/>
      <c r="C9" s="87">
        <v>6300</v>
      </c>
      <c r="D9" s="258">
        <v>200000</v>
      </c>
      <c r="E9" s="258"/>
      <c r="F9" s="297"/>
      <c r="G9" s="297"/>
      <c r="H9" s="297"/>
      <c r="I9" s="297"/>
      <c r="J9" s="258"/>
      <c r="BX9" s="114"/>
      <c r="BY9" s="114"/>
      <c r="BZ9" s="114"/>
      <c r="CA9" s="114"/>
    </row>
    <row r="10" spans="1:79" ht="15.75" customHeight="1">
      <c r="A10" s="295"/>
      <c r="B10" s="296"/>
      <c r="C10" s="87">
        <v>6050</v>
      </c>
      <c r="D10" s="258"/>
      <c r="E10" s="258">
        <v>200000</v>
      </c>
      <c r="F10" s="298"/>
      <c r="G10" s="298"/>
      <c r="H10" s="298"/>
      <c r="I10" s="298"/>
      <c r="J10" s="258">
        <v>200000</v>
      </c>
      <c r="BX10" s="114"/>
      <c r="BY10" s="114"/>
      <c r="BZ10" s="114"/>
      <c r="CA10" s="114"/>
    </row>
    <row r="11" spans="1:79" ht="24.75" customHeight="1">
      <c r="A11" s="360" t="s">
        <v>8</v>
      </c>
      <c r="B11" s="360"/>
      <c r="C11" s="360"/>
      <c r="D11" s="251">
        <f>SUM(D8)</f>
        <v>200000</v>
      </c>
      <c r="E11" s="251">
        <f>SUM(E8)</f>
        <v>200000</v>
      </c>
      <c r="F11" s="199"/>
      <c r="G11" s="199"/>
      <c r="H11" s="199"/>
      <c r="I11" s="199"/>
      <c r="J11" s="251">
        <f>SUM(J8)</f>
        <v>200000</v>
      </c>
      <c r="BX11" s="114"/>
      <c r="BY11" s="114"/>
      <c r="BZ11" s="114"/>
      <c r="CA11" s="114"/>
    </row>
    <row r="13" spans="1:256" ht="12.75">
      <c r="A13" s="188"/>
      <c r="G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mergeCells count="11">
    <mergeCell ref="F5:F6"/>
    <mergeCell ref="G5:I5"/>
    <mergeCell ref="J5:J6"/>
    <mergeCell ref="A11:C1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9">
      <selection activeCell="H36" sqref="H36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7" width="0" style="0" hidden="1" customWidth="1"/>
    <col min="8" max="8" width="9.75390625" style="0" customWidth="1"/>
    <col min="9" max="9" width="0" style="0" hidden="1" customWidth="1"/>
    <col min="10" max="10" width="14.125" style="0" customWidth="1"/>
    <col min="11" max="11" width="0" style="0" hidden="1" customWidth="1"/>
  </cols>
  <sheetData>
    <row r="1" spans="1:10" ht="97.5" customHeight="1">
      <c r="A1" s="400" t="s">
        <v>352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42.7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</row>
    <row r="3" spans="1:10" ht="12.75" customHeight="1" hidden="1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11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K4" s="190" t="s">
        <v>195</v>
      </c>
    </row>
    <row r="5" spans="1:11" ht="15" customHeight="1">
      <c r="A5" s="387" t="s">
        <v>196</v>
      </c>
      <c r="B5" s="387" t="s">
        <v>353</v>
      </c>
      <c r="C5" s="385" t="s">
        <v>354</v>
      </c>
      <c r="D5" s="385" t="s">
        <v>302</v>
      </c>
      <c r="E5" s="385"/>
      <c r="F5" s="385"/>
      <c r="G5" s="385"/>
      <c r="H5" s="385" t="s">
        <v>303</v>
      </c>
      <c r="I5" s="385"/>
      <c r="J5" s="385" t="s">
        <v>355</v>
      </c>
      <c r="K5" s="385" t="s">
        <v>356</v>
      </c>
    </row>
    <row r="6" spans="1:11" ht="15" customHeight="1">
      <c r="A6" s="387"/>
      <c r="B6" s="387"/>
      <c r="C6" s="385"/>
      <c r="D6" s="385" t="s">
        <v>357</v>
      </c>
      <c r="E6" s="377" t="s">
        <v>7</v>
      </c>
      <c r="F6" s="377"/>
      <c r="G6" s="377"/>
      <c r="H6" s="385" t="s">
        <v>357</v>
      </c>
      <c r="I6" s="385" t="s">
        <v>358</v>
      </c>
      <c r="J6" s="385"/>
      <c r="K6" s="385"/>
    </row>
    <row r="7" spans="1:11" ht="18" customHeight="1">
      <c r="A7" s="387"/>
      <c r="B7" s="387"/>
      <c r="C7" s="385"/>
      <c r="D7" s="385"/>
      <c r="E7" s="385" t="s">
        <v>359</v>
      </c>
      <c r="F7" s="377" t="s">
        <v>7</v>
      </c>
      <c r="G7" s="377"/>
      <c r="H7" s="385"/>
      <c r="I7" s="385"/>
      <c r="J7" s="385"/>
      <c r="K7" s="385"/>
    </row>
    <row r="8" spans="1:11" ht="42" customHeight="1">
      <c r="A8" s="387"/>
      <c r="B8" s="387"/>
      <c r="C8" s="385"/>
      <c r="D8" s="385"/>
      <c r="E8" s="385"/>
      <c r="F8" s="300" t="s">
        <v>360</v>
      </c>
      <c r="G8" s="300" t="s">
        <v>361</v>
      </c>
      <c r="H8" s="385"/>
      <c r="I8" s="385"/>
      <c r="J8" s="385"/>
      <c r="K8" s="385"/>
    </row>
    <row r="9" spans="1:11" ht="7.5" customHeight="1">
      <c r="A9" s="193">
        <v>1</v>
      </c>
      <c r="B9" s="193">
        <v>2</v>
      </c>
      <c r="C9" s="193">
        <v>3</v>
      </c>
      <c r="D9" s="193">
        <v>4</v>
      </c>
      <c r="E9" s="193">
        <v>5</v>
      </c>
      <c r="F9" s="193">
        <v>6</v>
      </c>
      <c r="G9" s="193">
        <v>7</v>
      </c>
      <c r="H9" s="193">
        <v>8</v>
      </c>
      <c r="I9" s="193">
        <v>9</v>
      </c>
      <c r="J9" s="193">
        <v>10</v>
      </c>
      <c r="K9" s="193">
        <v>11</v>
      </c>
    </row>
    <row r="10" spans="1:11" ht="12.75" customHeight="1" hidden="1">
      <c r="A10" s="301" t="s">
        <v>362</v>
      </c>
      <c r="B10" s="302" t="s">
        <v>363</v>
      </c>
      <c r="C10" s="302"/>
      <c r="D10" s="302"/>
      <c r="E10" s="302"/>
      <c r="F10" s="302"/>
      <c r="G10" s="302"/>
      <c r="H10" s="302"/>
      <c r="I10" s="302"/>
      <c r="J10" s="302"/>
      <c r="K10" s="301" t="s">
        <v>215</v>
      </c>
    </row>
    <row r="11" spans="1:11" ht="12.75" customHeight="1" hidden="1">
      <c r="A11" s="303"/>
      <c r="B11" s="304" t="s">
        <v>105</v>
      </c>
      <c r="C11" s="305"/>
      <c r="D11" s="305"/>
      <c r="E11" s="305"/>
      <c r="F11" s="305"/>
      <c r="G11" s="305"/>
      <c r="H11" s="305"/>
      <c r="I11" s="305"/>
      <c r="J11" s="305"/>
      <c r="K11" s="303"/>
    </row>
    <row r="12" spans="1:11" ht="12.75" customHeight="1" hidden="1">
      <c r="A12" s="303"/>
      <c r="B12" s="306" t="s">
        <v>211</v>
      </c>
      <c r="C12" s="305"/>
      <c r="D12" s="305"/>
      <c r="E12" s="305"/>
      <c r="F12" s="305"/>
      <c r="G12" s="305"/>
      <c r="H12" s="305"/>
      <c r="I12" s="305"/>
      <c r="J12" s="305"/>
      <c r="K12" s="303" t="s">
        <v>215</v>
      </c>
    </row>
    <row r="13" spans="1:11" ht="12.75" customHeight="1" hidden="1">
      <c r="A13" s="303"/>
      <c r="B13" s="306" t="s">
        <v>230</v>
      </c>
      <c r="C13" s="305"/>
      <c r="D13" s="305"/>
      <c r="E13" s="305"/>
      <c r="F13" s="305"/>
      <c r="G13" s="305"/>
      <c r="H13" s="305"/>
      <c r="I13" s="305"/>
      <c r="J13" s="305"/>
      <c r="K13" s="303" t="s">
        <v>215</v>
      </c>
    </row>
    <row r="14" spans="1:11" ht="12.75" customHeight="1" hidden="1">
      <c r="A14" s="303"/>
      <c r="B14" s="306" t="s">
        <v>232</v>
      </c>
      <c r="C14" s="305"/>
      <c r="D14" s="305"/>
      <c r="E14" s="305"/>
      <c r="F14" s="305"/>
      <c r="G14" s="305"/>
      <c r="H14" s="305"/>
      <c r="I14" s="305"/>
      <c r="J14" s="305"/>
      <c r="K14" s="303" t="s">
        <v>215</v>
      </c>
    </row>
    <row r="15" spans="1:11" ht="12.75" customHeight="1" hidden="1">
      <c r="A15" s="307"/>
      <c r="B15" s="308" t="s">
        <v>236</v>
      </c>
      <c r="C15" s="309"/>
      <c r="D15" s="309"/>
      <c r="E15" s="309"/>
      <c r="F15" s="309"/>
      <c r="G15" s="309"/>
      <c r="H15" s="309"/>
      <c r="I15" s="309"/>
      <c r="J15" s="309"/>
      <c r="K15" s="307" t="s">
        <v>215</v>
      </c>
    </row>
    <row r="16" spans="1:11" ht="12.75" customHeight="1" hidden="1">
      <c r="A16" s="301" t="s">
        <v>364</v>
      </c>
      <c r="B16" s="302" t="s">
        <v>365</v>
      </c>
      <c r="C16" s="302"/>
      <c r="D16" s="302"/>
      <c r="E16" s="302"/>
      <c r="F16" s="301" t="s">
        <v>215</v>
      </c>
      <c r="G16" s="302"/>
      <c r="H16" s="302"/>
      <c r="I16" s="302"/>
      <c r="J16" s="302"/>
      <c r="K16" s="301" t="s">
        <v>215</v>
      </c>
    </row>
    <row r="17" spans="1:11" ht="12.75" customHeight="1" hidden="1">
      <c r="A17" s="303"/>
      <c r="B17" s="304" t="s">
        <v>105</v>
      </c>
      <c r="C17" s="305"/>
      <c r="D17" s="305"/>
      <c r="E17" s="305"/>
      <c r="F17" s="303"/>
      <c r="G17" s="305"/>
      <c r="H17" s="305"/>
      <c r="I17" s="305"/>
      <c r="J17" s="305"/>
      <c r="K17" s="303"/>
    </row>
    <row r="18" spans="1:11" ht="12.75" customHeight="1" hidden="1">
      <c r="A18" s="303"/>
      <c r="B18" s="306" t="s">
        <v>211</v>
      </c>
      <c r="C18" s="305"/>
      <c r="D18" s="305"/>
      <c r="E18" s="305"/>
      <c r="F18" s="303" t="s">
        <v>215</v>
      </c>
      <c r="G18" s="305"/>
      <c r="H18" s="305"/>
      <c r="I18" s="305"/>
      <c r="J18" s="305"/>
      <c r="K18" s="303" t="s">
        <v>215</v>
      </c>
    </row>
    <row r="19" spans="1:11" ht="12.75" customHeight="1" hidden="1">
      <c r="A19" s="303"/>
      <c r="B19" s="306" t="s">
        <v>230</v>
      </c>
      <c r="C19" s="305"/>
      <c r="D19" s="305"/>
      <c r="E19" s="305"/>
      <c r="F19" s="303" t="s">
        <v>215</v>
      </c>
      <c r="G19" s="305"/>
      <c r="H19" s="305"/>
      <c r="I19" s="305"/>
      <c r="J19" s="305"/>
      <c r="K19" s="303" t="s">
        <v>215</v>
      </c>
    </row>
    <row r="20" spans="1:11" ht="12.75" customHeight="1" hidden="1">
      <c r="A20" s="303"/>
      <c r="B20" s="306" t="s">
        <v>232</v>
      </c>
      <c r="C20" s="305"/>
      <c r="D20" s="305"/>
      <c r="E20" s="305"/>
      <c r="F20" s="303" t="s">
        <v>215</v>
      </c>
      <c r="G20" s="305"/>
      <c r="H20" s="305"/>
      <c r="I20" s="305"/>
      <c r="J20" s="305"/>
      <c r="K20" s="303" t="s">
        <v>215</v>
      </c>
    </row>
    <row r="21" spans="1:11" ht="12.75" customHeight="1" hidden="1">
      <c r="A21" s="307"/>
      <c r="B21" s="308" t="s">
        <v>236</v>
      </c>
      <c r="C21" s="309"/>
      <c r="D21" s="309"/>
      <c r="E21" s="309"/>
      <c r="F21" s="307" t="s">
        <v>215</v>
      </c>
      <c r="G21" s="309"/>
      <c r="H21" s="309"/>
      <c r="I21" s="309"/>
      <c r="J21" s="309"/>
      <c r="K21" s="307" t="s">
        <v>215</v>
      </c>
    </row>
    <row r="22" spans="1:11" ht="19.5" customHeight="1">
      <c r="A22" s="301" t="s">
        <v>366</v>
      </c>
      <c r="B22" s="310" t="s">
        <v>367</v>
      </c>
      <c r="C22" s="311">
        <f>SUM(C24:C26)</f>
        <v>2219.35</v>
      </c>
      <c r="D22" s="311">
        <f>SUM(D24:D26)</f>
        <v>87000</v>
      </c>
      <c r="E22" s="312"/>
      <c r="F22" s="312"/>
      <c r="G22" s="312"/>
      <c r="H22" s="311">
        <f>SUM(H24:H26)</f>
        <v>88000</v>
      </c>
      <c r="I22" s="313"/>
      <c r="J22" s="311">
        <f>SUM(J24:J26)</f>
        <v>1219.35</v>
      </c>
      <c r="K22" s="314"/>
    </row>
    <row r="23" spans="1:11" ht="19.5" customHeight="1">
      <c r="A23" s="305"/>
      <c r="B23" s="304" t="s">
        <v>105</v>
      </c>
      <c r="C23" s="315"/>
      <c r="D23" s="305"/>
      <c r="E23" s="303"/>
      <c r="F23" s="303"/>
      <c r="G23" s="303"/>
      <c r="H23" s="305"/>
      <c r="I23" s="303"/>
      <c r="J23" s="315"/>
      <c r="K23" s="305"/>
    </row>
    <row r="24" spans="1:11" ht="19.5" customHeight="1">
      <c r="A24" s="305"/>
      <c r="B24" s="306" t="s">
        <v>368</v>
      </c>
      <c r="C24" s="315">
        <v>1201.08</v>
      </c>
      <c r="D24" s="315">
        <v>6000</v>
      </c>
      <c r="E24" s="303"/>
      <c r="F24" s="303"/>
      <c r="G24" s="303"/>
      <c r="H24" s="315">
        <v>7000</v>
      </c>
      <c r="I24" s="303"/>
      <c r="J24" s="315">
        <v>201.08</v>
      </c>
      <c r="K24" s="305"/>
    </row>
    <row r="25" spans="1:11" ht="19.5" customHeight="1">
      <c r="A25" s="305"/>
      <c r="B25" s="306" t="s">
        <v>369</v>
      </c>
      <c r="C25" s="315">
        <v>1018.27</v>
      </c>
      <c r="D25" s="315">
        <v>80000</v>
      </c>
      <c r="E25" s="303"/>
      <c r="F25" s="303"/>
      <c r="G25" s="303"/>
      <c r="H25" s="315">
        <v>80000</v>
      </c>
      <c r="I25" s="303"/>
      <c r="J25" s="315">
        <v>1018.27</v>
      </c>
      <c r="K25" s="305"/>
    </row>
    <row r="26" spans="1:11" ht="19.5" customHeight="1">
      <c r="A26" s="305"/>
      <c r="B26" s="306" t="s">
        <v>370</v>
      </c>
      <c r="C26" s="315">
        <v>0</v>
      </c>
      <c r="D26" s="315">
        <v>1000</v>
      </c>
      <c r="E26" s="303"/>
      <c r="F26" s="303"/>
      <c r="G26" s="303"/>
      <c r="H26" s="315">
        <v>1000</v>
      </c>
      <c r="I26" s="303"/>
      <c r="J26" s="315">
        <v>0</v>
      </c>
      <c r="K26" s="305"/>
    </row>
    <row r="27" spans="1:11" ht="12.75" customHeight="1" hidden="1">
      <c r="A27" s="309"/>
      <c r="B27" s="308" t="s">
        <v>236</v>
      </c>
      <c r="C27" s="316"/>
      <c r="D27" s="309"/>
      <c r="E27" s="307"/>
      <c r="F27" s="307"/>
      <c r="G27" s="307"/>
      <c r="H27" s="309"/>
      <c r="I27" s="307"/>
      <c r="J27" s="316"/>
      <c r="K27" s="309"/>
    </row>
    <row r="28" spans="1:11" s="108" customFormat="1" ht="19.5" customHeight="1">
      <c r="A28" s="373" t="s">
        <v>8</v>
      </c>
      <c r="B28" s="373"/>
      <c r="C28" s="317">
        <f>SUM(C22)</f>
        <v>2219.35</v>
      </c>
      <c r="D28" s="317">
        <f>SUM(D22)</f>
        <v>87000</v>
      </c>
      <c r="E28" s="317"/>
      <c r="F28" s="317"/>
      <c r="G28" s="317"/>
      <c r="H28" s="317">
        <f>SUM(H22)</f>
        <v>88000</v>
      </c>
      <c r="I28" s="202"/>
      <c r="J28" s="317">
        <f>SUM(J22)</f>
        <v>1219.35</v>
      </c>
      <c r="K28" s="202"/>
    </row>
    <row r="29" ht="4.5" customHeight="1"/>
    <row r="30" ht="12.75" customHeight="1">
      <c r="A30" s="318"/>
    </row>
    <row r="31" ht="12.75">
      <c r="A31" s="318"/>
    </row>
    <row r="32" spans="1:10" ht="12.75">
      <c r="A32" s="318"/>
      <c r="D32" s="402" t="s">
        <v>420</v>
      </c>
      <c r="E32" s="402"/>
      <c r="F32" s="402"/>
      <c r="G32" s="402"/>
      <c r="H32" s="402"/>
      <c r="I32" s="402"/>
      <c r="J32" s="402"/>
    </row>
    <row r="33" spans="1:10" ht="12.75">
      <c r="A33" s="318"/>
      <c r="D33" s="402" t="s">
        <v>421</v>
      </c>
      <c r="E33" s="402"/>
      <c r="F33" s="402"/>
      <c r="G33" s="402"/>
      <c r="H33" s="402"/>
      <c r="I33" s="402"/>
      <c r="J33" s="402"/>
    </row>
  </sheetData>
  <mergeCells count="15">
    <mergeCell ref="A1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portrait" paperSize="9" scale="85" r:id="rId1"/>
  <headerFooter alignWithMargins="0">
    <oddHeader>&amp;R&amp;9Załącznik nr 6
do Uchwały Nr XXIV/139/09     
Rady Gminy Osieck
z dnia  27 maja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2009-06-01T09:15:19Z</cp:lastPrinted>
  <dcterms:created xsi:type="dcterms:W3CDTF">1998-12-09T13:02:10Z</dcterms:created>
  <dcterms:modified xsi:type="dcterms:W3CDTF">2009-06-01T13:09:04Z</dcterms:modified>
  <cp:category/>
  <cp:version/>
  <cp:contentType/>
  <cp:contentStatus/>
  <cp:revision>1</cp:revision>
</cp:coreProperties>
</file>