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91" activeTab="7"/>
  </bookViews>
  <sheets>
    <sheet name="inw" sheetId="1" r:id="rId1"/>
    <sheet name="Fundusz Sołecki" sheetId="2" r:id="rId2"/>
    <sheet name="limity" sheetId="3" r:id="rId3"/>
    <sheet name="UE" sheetId="4" r:id="rId4"/>
    <sheet name="Dotacje" sheetId="5" r:id="rId5"/>
    <sheet name="doch_ własne" sheetId="6" r:id="rId6"/>
    <sheet name="Alkohol" sheetId="7" r:id="rId7"/>
    <sheet name="GFOŚ" sheetId="8" r:id="rId8"/>
    <sheet name="Prognoza długu" sheetId="9" r:id="rId9"/>
  </sheets>
  <definedNames>
    <definedName name="_xlnm.Print_Area" localSheetId="6">'Alkohol'!$A$1:$H$22</definedName>
  </definedNames>
  <calcPr fullCalcOnLoad="1"/>
</workbook>
</file>

<file path=xl/sharedStrings.xml><?xml version="1.0" encoding="utf-8"?>
<sst xmlns="http://schemas.openxmlformats.org/spreadsheetml/2006/main" count="485" uniqueCount="256">
  <si>
    <t>Dział</t>
  </si>
  <si>
    <t>§</t>
  </si>
  <si>
    <t>w tym:</t>
  </si>
  <si>
    <t>Ogółem</t>
  </si>
  <si>
    <t>majątkowe</t>
  </si>
  <si>
    <t>010</t>
  </si>
  <si>
    <t>01010</t>
  </si>
  <si>
    <t>Rozdział</t>
  </si>
  <si>
    <t>z tego:</t>
  </si>
  <si>
    <t>Wydatki bieżące</t>
  </si>
  <si>
    <t>Wydatki majątkowe</t>
  </si>
  <si>
    <t>zakup materiałów i wyposażenia</t>
  </si>
  <si>
    <t>zakup usług pozostałych</t>
  </si>
  <si>
    <t>Urząd Gminy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</si>
  <si>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</si>
  <si>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</si>
  <si>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</si>
  <si>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</si>
  <si>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</si>
  <si>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</si>
  <si>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</si>
  <si>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</si>
  <si>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</si>
  <si>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2010 r.</t>
  </si>
  <si>
    <t>2011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</si>
  <si>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</si>
  <si>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</si>
  <si>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</si>
  <si>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</si>
  <si>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</si>
  <si>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6058           6059</t>
  </si>
  <si>
    <t>A.      
B.
C.
…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</si>
  <si>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</si>
  <si>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</si>
  <si>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</si>
  <si>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</si>
  <si>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</si>
  <si>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Nazwa zadania inwestycyjnego</t>
  </si>
  <si>
    <t>środki pochodzące
z innych  źródeł</t>
  </si>
  <si>
    <t>6050</t>
  </si>
  <si>
    <t>Urząd Gminy          w Osiecku</t>
  </si>
  <si>
    <t>2.</t>
  </si>
  <si>
    <t>3.</t>
  </si>
  <si>
    <t>6058                        6059</t>
  </si>
  <si>
    <t>Budowa oczyszczalni ścieków i sieci kanalizacyjnej w Osiecku</t>
  </si>
  <si>
    <t>A.      
B. 
C.
…</t>
  </si>
  <si>
    <t>4.</t>
  </si>
  <si>
    <t xml:space="preserve">Razem dział 010 </t>
  </si>
  <si>
    <t>5.</t>
  </si>
  <si>
    <t>600</t>
  </si>
  <si>
    <t>60016</t>
  </si>
  <si>
    <t>A.  
B. 
C.
…</t>
  </si>
  <si>
    <t>Razem dział 600</t>
  </si>
  <si>
    <t>A.   
B. 
C.
…</t>
  </si>
  <si>
    <t>750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</si>
  <si>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</si>
  <si>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</si>
  <si>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</si>
  <si>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</si>
  <si>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</si>
  <si>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</si>
  <si>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</si>
  <si>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</si>
  <si>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</si>
  <si>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</si>
  <si>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</si>
  <si>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</si>
  <si>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</si>
  <si>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</si>
  <si>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</si>
  <si>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</si>
  <si>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</si>
  <si>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</si>
  <si>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</si>
  <si>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t>Regionalny Program Operacyjny Województwa Mazowieckiego 2007-2013</t>
  </si>
  <si>
    <t>Priorytet:</t>
  </si>
  <si>
    <t>IV. Środowisko, zapobieganie zagrożeniom, energetyka</t>
  </si>
  <si>
    <t>Działanie:</t>
  </si>
  <si>
    <t>4.1 Gospodarka wodnościekowa</t>
  </si>
  <si>
    <t>Nazwa projektu:</t>
  </si>
  <si>
    <t>Poprawa wyposażenia w infrastrukturę techniczą Gminy Osieck poprzez budowę sieci kanalizacyjnej oraz oczyszczalni ścieków w Osiecku</t>
  </si>
  <si>
    <t>Razem wydatki:</t>
  </si>
  <si>
    <t>dz. 010         rozdz. 01010       § 6058                  § 6059</t>
  </si>
  <si>
    <t>1.2</t>
  </si>
  <si>
    <t>Program Rozwoju Obszarów Wiejskich 2007-2013</t>
  </si>
  <si>
    <t>Podstawowe usługi dla ludności i gospodarki wiejskiej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</si>
  <si>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</si>
  <si>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</si>
  <si>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</si>
  <si>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</si>
  <si>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</si>
  <si>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</si>
  <si>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</si>
  <si>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</si>
  <si>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Treść</t>
  </si>
  <si>
    <t>Dochody</t>
  </si>
  <si>
    <t>Wydatki</t>
  </si>
  <si>
    <t>Wyszczególnienie</t>
  </si>
  <si>
    <t>Rozliczenia
z budżetem
z tytułu wpłat nadwyżek środków za 2006 r.</t>
  </si>
  <si>
    <t>w tym: wpłata do budżetu</t>
  </si>
  <si>
    <t>dotacje
z budżetu</t>
  </si>
  <si>
    <t>§ 265</t>
  </si>
  <si>
    <t>na inwestycje</t>
  </si>
  <si>
    <t>I.</t>
  </si>
  <si>
    <t>Zakłady budżetowe</t>
  </si>
  <si>
    <t>II.</t>
  </si>
  <si>
    <t>Gospodarstwa pomocnicze</t>
  </si>
  <si>
    <t>Plan przychodów i wydatków Gminnego Funduszu</t>
  </si>
  <si>
    <t>Stan środków obrotowych na początek roku</t>
  </si>
  <si>
    <t>Przychody</t>
  </si>
  <si>
    <t>wpłaty Urzędu Marszałkowskiego</t>
  </si>
  <si>
    <t>III.</t>
  </si>
  <si>
    <t>IV.</t>
  </si>
  <si>
    <t>Stan środków obrotowych na koniec roku</t>
  </si>
  <si>
    <t>a</t>
  </si>
  <si>
    <t>b</t>
  </si>
  <si>
    <t>kredytów</t>
  </si>
  <si>
    <t>c</t>
  </si>
  <si>
    <t>pożyczki</t>
  </si>
  <si>
    <t>wykup papierów wartościowych</t>
  </si>
  <si>
    <t>udzielonych poręczeń</t>
  </si>
  <si>
    <t>2.3</t>
  </si>
  <si>
    <t>Prognozowane dochody budżetowe</t>
  </si>
  <si>
    <t>Relacje do dochodów (w %):</t>
  </si>
  <si>
    <t>4.1</t>
  </si>
  <si>
    <t>4.2</t>
  </si>
  <si>
    <t>4.3</t>
  </si>
  <si>
    <t>4.4</t>
  </si>
  <si>
    <t>Nazwa Sołectwa</t>
  </si>
  <si>
    <t>Kwota (zł.)</t>
  </si>
  <si>
    <t>Czarnowiec</t>
  </si>
  <si>
    <t>Nazwa zadania, przedsięwzięcia</t>
  </si>
  <si>
    <t>Lipiny</t>
  </si>
  <si>
    <t>Górki</t>
  </si>
  <si>
    <t>Grabianka</t>
  </si>
  <si>
    <t>Natolin</t>
  </si>
  <si>
    <t>Nowe Kościeliska</t>
  </si>
  <si>
    <t>Rudnik</t>
  </si>
  <si>
    <t>Stare Kościeliska</t>
  </si>
  <si>
    <t>Sobienki</t>
  </si>
  <si>
    <t>Zakup materiałów na potrzeby nast. zadań:                                                                    * Wymiana ogrodzenia zbiornika p.poż.                 * Ułożenie kostki przy wejściu do remizy OSP      * Remont dużej sali w budynku OSP                       * Zakup i wymiana opon w samochodzie OSP          * Naprawa instalacji elektrycznej w garażu OSP</t>
  </si>
  <si>
    <t>Zakup kruszywa betonowego w celu utwardzenia 135 m drogi lokalnej</t>
  </si>
  <si>
    <t>Wykonanie nawierzchni trawiastej na boisku (zakup ziemi ogrodowej i trawy)</t>
  </si>
  <si>
    <t>RAZEM:</t>
  </si>
  <si>
    <t>Koszty robocizny przy w.w. zadaniach</t>
  </si>
  <si>
    <t>Wykonanie oświetlenia ulicznego (zakup słupów, lamp, przewodów zasilających)</t>
  </si>
  <si>
    <t>Wykonanie przystanku autobusowego i balustrady przy mostku (zakup materiałów)</t>
  </si>
  <si>
    <t>Plan wydatków na przedsięwzięcia realizowane w ramach Funduszu sołeckiego w roku 2010</t>
  </si>
  <si>
    <t>Wykonanie wiaty przystankowej (zakup materiałów)</t>
  </si>
  <si>
    <t>Ogrodzenia budynku poszkolnego (zakup materiałów)</t>
  </si>
  <si>
    <t>Wykonanie oświetlenia ulicznego (zakup materiałów)</t>
  </si>
  <si>
    <t>Wykonanie oświetlenia ulicznego (usługa połączeniowa - elektryka)</t>
  </si>
  <si>
    <t>Urządzenie łazienek w świetlicy wiejsckiej</t>
  </si>
  <si>
    <t>Wykonanie mapy do celów projektowych pod projekt wodociągu</t>
  </si>
  <si>
    <t>Ocieplenie i elewacja budynku wiejskiego (zakup materiałów)</t>
  </si>
  <si>
    <t>Ocieplenie i elewacja budynku wiejskiego (robocizna)</t>
  </si>
  <si>
    <t>Pogorzel</t>
  </si>
  <si>
    <t>RAZEM FUNDUSZ SOŁECKI 2010</t>
  </si>
  <si>
    <t xml:space="preserve">* Zakup pieca i akcesoriów potrzebnych do zapewnienia ogrzewania w budynku OSP             * Zakup terakoty na podłogę w korytarzu i pomieszczeniu biurowym                                     * Zakup drzwi wejściowych </t>
  </si>
  <si>
    <t>Usługi związane z instalacją pieca i rozprowadzeniem ogrzewania w budynku OSP</t>
  </si>
  <si>
    <t>rok budżetowy 2010 (8+9+10+11)</t>
  </si>
  <si>
    <t>150</t>
  </si>
  <si>
    <t>15011</t>
  </si>
  <si>
    <t>75095</t>
  </si>
  <si>
    <t>Rozwój elektronicznej administracji w samorządach województwa mazowieckiego wspomagającej niwelowanie dwudzielności potencjału województwa 2010 - 2012</t>
  </si>
  <si>
    <t>Budowa przydomowych biologicznych oczyszczalni ścieków 2008-2011</t>
  </si>
  <si>
    <t>** w tym planowana dotacja rozwojowa w kwocie 2 150 000 zł.</t>
  </si>
  <si>
    <t>3 501 722**</t>
  </si>
  <si>
    <t>Przyspieszenie wzrostu konkurencyjności województwa mazowieckiego, przez budowanie społeczeństwa informacyjnego i gospodarki opartej na wiedzy poprzez stworzenie zintegrowanych baz wiedzy o Mazowszu 2010 - 2011</t>
  </si>
  <si>
    <t>Wydatki poniesione do 2010r.</t>
  </si>
  <si>
    <r>
      <t xml:space="preserve">rok budżetowy 2010 </t>
    </r>
    <r>
      <rPr>
        <b/>
        <sz val="10"/>
        <rFont val="Arial CE"/>
        <family val="0"/>
      </rPr>
      <t>(9+10+11+12)</t>
    </r>
  </si>
  <si>
    <t>Budowa wodociągu w Starych Kościeliskach</t>
  </si>
  <si>
    <t>Odnowa centrum miejscowości - Rynek w Osiecku 2007 2010</t>
  </si>
  <si>
    <t>Odnowa i rozwój wsi</t>
  </si>
  <si>
    <t>dz. 600         rozdz. 60016       § 6058                  § 6059</t>
  </si>
  <si>
    <t>z tego: do końca 2009 r.</t>
  </si>
  <si>
    <t>2012 r.</t>
  </si>
  <si>
    <t>Plan 2010</t>
  </si>
  <si>
    <t>kredyty, pożyczki, obligacje</t>
  </si>
  <si>
    <t>6639</t>
  </si>
  <si>
    <t>Razem dział 150</t>
  </si>
  <si>
    <t>Razem dział 750</t>
  </si>
  <si>
    <t>Plan wydatków majątkowych na 2010 rok</t>
  </si>
  <si>
    <t>dochody własne</t>
  </si>
  <si>
    <t>Limity wydatków inwestycyjnych na lata 2010 - 2012</t>
  </si>
  <si>
    <t>C. Inne źródła</t>
  </si>
  <si>
    <t>Wydatki* na programy i projekty realizowane ze środków pochodzących z funduszy strukturalnych i Funduszu Spójności</t>
  </si>
  <si>
    <t>pożyczki na prefinansowanie z budżetu państwa lub dotacje rozwojowe</t>
  </si>
  <si>
    <t xml:space="preserve">dz. 150        rozdz. 15011       § 6639                 </t>
  </si>
  <si>
    <t>I. Tworzenie warunków dla rozwoju potencjału innowacyjnego i przedsiębiorczości na Mazowszu</t>
  </si>
  <si>
    <t>1.7 Promocja Gospodarcza</t>
  </si>
  <si>
    <t>Przyspieszenie wzrostu konkurencyjności województwa mazowieckiego, przez budowanie społeczeństwa informacyjnego i gospodarki opartej na wiedzy poprzez stworzenie zintegrowanych baz wiedzy o Mazowszu</t>
  </si>
  <si>
    <t>1.4</t>
  </si>
  <si>
    <t>1.5</t>
  </si>
  <si>
    <t>II. Przyspieszenie e-Rozwoju Mazowsza</t>
  </si>
  <si>
    <t>2.2 Rozwój e-usług</t>
  </si>
  <si>
    <t>Rozwój elektronicznej administracji w samorządach województwa mazowieckiego wspomagającej niewelowanie dwudzielności potencjału województwa</t>
  </si>
  <si>
    <t xml:space="preserve">dz. 750       rozdz. 75095       § 6639                 </t>
  </si>
  <si>
    <t>z tego: 2010 r.</t>
  </si>
  <si>
    <t>Dotacje udzielone w 2010 roku z budżetu podmiotom należącym i nienależącym do sektora finansów publicznych</t>
  </si>
  <si>
    <t>podmiotowej</t>
  </si>
  <si>
    <t>przedmiotowej</t>
  </si>
  <si>
    <t>celowej</t>
  </si>
  <si>
    <t>Kwota dotacji                                                 (w zł.)</t>
  </si>
  <si>
    <t>Jednostki sektora finansów publicznych</t>
  </si>
  <si>
    <t>Nazwa jednostki</t>
  </si>
  <si>
    <t>Jednostki nie należące do sektora finansów publicznych</t>
  </si>
  <si>
    <t>Jednostka organizacyjna</t>
  </si>
  <si>
    <t xml:space="preserve">bieżące </t>
  </si>
  <si>
    <t xml:space="preserve">Wydatki ogółem </t>
  </si>
  <si>
    <t>Szkoła Podstawowa w Augustówce</t>
  </si>
  <si>
    <t>Szkoła Podstawowa w Osiecku</t>
  </si>
  <si>
    <t>Gimnazjum w Osiecku</t>
  </si>
  <si>
    <t>Plan dochodów własnych jednostek budżetowych                                                                    i wydatków nimi sfinansowanych w 2010 r.</t>
  </si>
  <si>
    <t>z tytułu zezwoleń na sprzedaż alkoholu</t>
  </si>
  <si>
    <t>Plan</t>
  </si>
  <si>
    <t>Gminny Program Profilaktyki i Rozwiązywania Problemów Alkoholowych</t>
  </si>
  <si>
    <t>Gminny Program Przeciwdziałania Narkomanii</t>
  </si>
  <si>
    <t>Ogółem:</t>
  </si>
  <si>
    <t>Gminny Program Profilaktyki i Rozwiązywania Problemów Alkoholowych                                                                           i Gminny Program Przeciwdziałania Narkomanii</t>
  </si>
  <si>
    <t>Ochrony Środowiska i Gospodarki Wodnej na rok 2010</t>
  </si>
  <si>
    <t>Prognoza długu i spłat na rok 2010 i lata następne</t>
  </si>
  <si>
    <t>Gminna Biblioteka Publiczna w Osiecku</t>
  </si>
  <si>
    <t>Niepubliczne Przedszkole "PAULA" w Augustówce</t>
  </si>
  <si>
    <t>Urząd Miasta i Gminy Pilawa</t>
  </si>
  <si>
    <t>Osieck, 29.12.2009r.</t>
  </si>
  <si>
    <t>Wykonanie 2008</t>
  </si>
  <si>
    <t>Wykonanie 2009</t>
  </si>
  <si>
    <t>kredyty</t>
  </si>
  <si>
    <t>Zobowiązania wg tytułów dłużnych:</t>
  </si>
  <si>
    <t>Zaciągnięte zobowiązania                                       (bez art. 170 ust. 3 ufp)</t>
  </si>
  <si>
    <t>Prognozowany stan zobowiązań wymagalnych na 31.12</t>
  </si>
  <si>
    <t>Spłata rat kapitałowych (bez art. 169 ust. 3 ufp)</t>
  </si>
  <si>
    <t>Spłata długu</t>
  </si>
  <si>
    <t xml:space="preserve">pożyczek </t>
  </si>
  <si>
    <t>d</t>
  </si>
  <si>
    <t>Spłata rat kapitałowych (art. 169 ust. 3 ufp)</t>
  </si>
  <si>
    <t>Zaciągnięte zobowiązania (art. 170 ust. 3 ufp)</t>
  </si>
  <si>
    <t>2.4</t>
  </si>
  <si>
    <t>Spłata odsetek i dyskonta (bez art. 169 ust. 3 ufp)</t>
  </si>
  <si>
    <t>Spłata odsetek i dyskonta (art. 169 ust. 3 ufp)</t>
  </si>
  <si>
    <r>
      <t xml:space="preserve">długu </t>
    </r>
    <r>
      <rPr>
        <sz val="10"/>
        <rFont val="Arial"/>
        <family val="2"/>
      </rPr>
      <t xml:space="preserve">(art. 170 ust. 1) </t>
    </r>
  </si>
  <si>
    <r>
      <t xml:space="preserve">długu po uwzględnieniu wyłączeń </t>
    </r>
    <r>
      <rPr>
        <sz val="10"/>
        <rFont val="Arial"/>
        <family val="2"/>
      </rPr>
      <t>(art. 170 ust. 3)</t>
    </r>
  </si>
  <si>
    <r>
      <t xml:space="preserve">spłaty zadłużenia </t>
    </r>
    <r>
      <rPr>
        <sz val="10"/>
        <rFont val="Arial"/>
        <family val="2"/>
      </rPr>
      <t xml:space="preserve">(art. 169 ust. 1)  (2:3)      </t>
    </r>
  </si>
  <si>
    <t>Prognoza</t>
  </si>
  <si>
    <t>Planowane w roku budżetowym                                    (bez art. 170 ust. 3 ufp)</t>
  </si>
  <si>
    <t>Planowane w roku budżetowym                                      (art. 170 ust. 3 ufp)</t>
  </si>
  <si>
    <r>
      <t xml:space="preserve">spłaty zadłużenia po uwzględnieniu wyłączeń               </t>
    </r>
    <r>
      <rPr>
        <sz val="10"/>
        <rFont val="Arial"/>
        <family val="2"/>
      </rPr>
      <t>(art. 169 ust. 3)      (2.1+2.3):3</t>
    </r>
  </si>
  <si>
    <t>Wójt Gminy</t>
  </si>
  <si>
    <t>mgr Władysław Marek Lasocki</t>
  </si>
  <si>
    <t xml:space="preserve"> </t>
  </si>
  <si>
    <t>Przewodniczący Rady</t>
  </si>
  <si>
    <t>Danuta Anna Płatek</t>
  </si>
  <si>
    <t xml:space="preserve">Przewodniczący Rady </t>
  </si>
  <si>
    <t xml:space="preserve">                                                    Przewodniczący Rady</t>
  </si>
  <si>
    <t xml:space="preserve">                                                   Danuta Anna Płatek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</si>
</sst>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\ _z_ł"/>
  </numFmts>
  <fonts count="30">
    <font>
      <sz val="10"/>
      <name val="Arial CE"/>
      <family val="0"/>
    </font>
    <font>
      <sz val="10"/>
      <name val="Arial"/>
      <family val="0"/>
    </font>
    <font>
      <sz val="11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i/>
      <sz val="8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b/>
      <sz val="11"/>
      <name val="Arial"/>
      <family val="0"/>
    </font>
    <font>
      <b/>
      <sz val="8"/>
      <name val="Arial CE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 CE"/>
      <family val="0"/>
    </font>
    <font>
      <b/>
      <i/>
      <sz val="8"/>
      <name val="Arial"/>
      <family val="2"/>
    </font>
    <font>
      <b/>
      <i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07">
    <xf numFmtId="0" fontId="0" fillId="0" borderId="0" xfId="0" applyAlignment="1">
      <alignment/>
    </xf>
    <xf numFmtId="3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 shrinkToFit="1"/>
    </xf>
    <xf numFmtId="0" fontId="0" fillId="0" borderId="4" xfId="0" applyFont="1" applyBorder="1" applyAlignment="1">
      <alignment horizontal="center" vertical="center" wrapText="1"/>
    </xf>
    <xf numFmtId="0" fontId="12" fillId="0" borderId="0" xfId="19" applyFont="1">
      <alignment/>
      <protection/>
    </xf>
    <xf numFmtId="0" fontId="13" fillId="0" borderId="0" xfId="19" applyFont="1">
      <alignment/>
      <protection/>
    </xf>
    <xf numFmtId="0" fontId="15" fillId="0" borderId="0" xfId="19" applyFont="1">
      <alignment/>
      <protection/>
    </xf>
    <xf numFmtId="0" fontId="4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horizontal="left" vertical="center" indent="2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 indent="2"/>
    </xf>
    <xf numFmtId="0" fontId="0" fillId="0" borderId="7" xfId="0" applyBorder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" fontId="16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vertical="center"/>
    </xf>
    <xf numFmtId="1" fontId="11" fillId="0" borderId="12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0" fillId="0" borderId="0" xfId="18">
      <alignment/>
      <protection/>
    </xf>
    <xf numFmtId="0" fontId="13" fillId="3" borderId="12" xfId="19" applyFont="1" applyFill="1" applyBorder="1" applyAlignment="1">
      <alignment horizontal="center" vertical="center" wrapText="1"/>
      <protection/>
    </xf>
    <xf numFmtId="0" fontId="14" fillId="0" borderId="12" xfId="19" applyFont="1" applyBorder="1" applyAlignment="1">
      <alignment horizontal="center" vertical="center"/>
      <protection/>
    </xf>
    <xf numFmtId="0" fontId="13" fillId="0" borderId="14" xfId="19" applyFont="1" applyBorder="1" applyAlignment="1">
      <alignment horizontal="center"/>
      <protection/>
    </xf>
    <xf numFmtId="0" fontId="13" fillId="0" borderId="14" xfId="19" applyFont="1" applyBorder="1">
      <alignment/>
      <protection/>
    </xf>
    <xf numFmtId="4" fontId="13" fillId="0" borderId="14" xfId="19" applyNumberFormat="1" applyFont="1" applyBorder="1">
      <alignment/>
      <protection/>
    </xf>
    <xf numFmtId="0" fontId="12" fillId="0" borderId="15" xfId="19" applyFont="1" applyBorder="1">
      <alignment/>
      <protection/>
    </xf>
    <xf numFmtId="3" fontId="12" fillId="0" borderId="15" xfId="19" applyNumberFormat="1" applyFont="1" applyBorder="1">
      <alignment/>
      <protection/>
    </xf>
    <xf numFmtId="3" fontId="12" fillId="0" borderId="15" xfId="19" applyNumberFormat="1" applyFont="1" applyBorder="1" applyAlignment="1">
      <alignment/>
      <protection/>
    </xf>
    <xf numFmtId="4" fontId="12" fillId="0" borderId="15" xfId="19" applyNumberFormat="1" applyFont="1" applyBorder="1">
      <alignment/>
      <protection/>
    </xf>
    <xf numFmtId="4" fontId="12" fillId="0" borderId="15" xfId="19" applyNumberFormat="1" applyFont="1" applyBorder="1" applyAlignment="1">
      <alignment/>
      <protection/>
    </xf>
    <xf numFmtId="0" fontId="13" fillId="0" borderId="15" xfId="19" applyFont="1" applyBorder="1" applyAlignment="1">
      <alignment horizontal="center"/>
      <protection/>
    </xf>
    <xf numFmtId="0" fontId="13" fillId="0" borderId="15" xfId="19" applyFont="1" applyBorder="1">
      <alignment/>
      <protection/>
    </xf>
    <xf numFmtId="4" fontId="13" fillId="0" borderId="15" xfId="19" applyNumberFormat="1" applyFont="1" applyBorder="1">
      <alignment/>
      <protection/>
    </xf>
    <xf numFmtId="0" fontId="12" fillId="0" borderId="16" xfId="19" applyFont="1" applyBorder="1" applyAlignment="1">
      <alignment horizontal="center"/>
      <protection/>
    </xf>
    <xf numFmtId="0" fontId="12" fillId="0" borderId="16" xfId="19" applyFont="1" applyBorder="1">
      <alignment/>
      <protection/>
    </xf>
    <xf numFmtId="4" fontId="13" fillId="0" borderId="12" xfId="19" applyNumberFormat="1" applyFont="1" applyBorder="1">
      <alignment/>
      <protection/>
    </xf>
    <xf numFmtId="49" fontId="6" fillId="0" borderId="1" xfId="0" applyNumberFormat="1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0" fontId="10" fillId="3" borderId="12" xfId="0" applyFont="1" applyFill="1" applyBorder="1" applyAlignment="1">
      <alignment horizontal="left" vertical="center" wrapText="1"/>
    </xf>
    <xf numFmtId="3" fontId="10" fillId="3" borderId="12" xfId="0" applyNumberFormat="1" applyFont="1" applyFill="1" applyBorder="1" applyAlignment="1">
      <alignment horizontal="right" vertic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 inden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wrapText="1" indent="1"/>
    </xf>
    <xf numFmtId="49" fontId="1" fillId="0" borderId="18" xfId="0" applyNumberFormat="1" applyFont="1" applyFill="1" applyBorder="1" applyAlignment="1">
      <alignment horizontal="left"/>
    </xf>
    <xf numFmtId="3" fontId="12" fillId="0" borderId="19" xfId="19" applyNumberFormat="1" applyFont="1" applyBorder="1">
      <alignment/>
      <protection/>
    </xf>
    <xf numFmtId="3" fontId="12" fillId="0" borderId="20" xfId="19" applyNumberFormat="1" applyFont="1" applyBorder="1">
      <alignment/>
      <protection/>
    </xf>
    <xf numFmtId="0" fontId="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vertical="center" wrapText="1" shrinkToFit="1"/>
    </xf>
    <xf numFmtId="49" fontId="6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 shrinkToFit="1"/>
    </xf>
    <xf numFmtId="0" fontId="7" fillId="0" borderId="12" xfId="0" applyFont="1" applyBorder="1" applyAlignment="1">
      <alignment vertical="center" wrapText="1"/>
    </xf>
    <xf numFmtId="0" fontId="12" fillId="0" borderId="20" xfId="19" applyFont="1" applyBorder="1">
      <alignment/>
      <protection/>
    </xf>
    <xf numFmtId="3" fontId="12" fillId="0" borderId="16" xfId="19" applyNumberFormat="1" applyFont="1" applyBorder="1">
      <alignment/>
      <protection/>
    </xf>
    <xf numFmtId="3" fontId="12" fillId="0" borderId="16" xfId="19" applyNumberFormat="1" applyFont="1" applyBorder="1" applyAlignment="1">
      <alignment/>
      <protection/>
    </xf>
    <xf numFmtId="0" fontId="0" fillId="0" borderId="12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5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left" vertical="center" indent="2"/>
    </xf>
    <xf numFmtId="0" fontId="0" fillId="0" borderId="26" xfId="0" applyFont="1" applyBorder="1" applyAlignment="1">
      <alignment horizontal="left" vertical="center" indent="2"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left" vertical="center" indent="2"/>
    </xf>
    <xf numFmtId="0" fontId="0" fillId="0" borderId="29" xfId="0" applyFont="1" applyBorder="1" applyAlignment="1">
      <alignment horizontal="left" vertical="center" indent="2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0" xfId="0" applyFont="1" applyBorder="1" applyAlignment="1">
      <alignment horizontal="left" vertical="center" indent="2"/>
    </xf>
    <xf numFmtId="0" fontId="0" fillId="0" borderId="3" xfId="0" applyFont="1" applyBorder="1" applyAlignment="1">
      <alignment horizontal="left" vertical="center" indent="2"/>
    </xf>
    <xf numFmtId="3" fontId="0" fillId="0" borderId="3" xfId="0" applyNumberFormat="1" applyBorder="1" applyAlignment="1">
      <alignment vertical="center"/>
    </xf>
    <xf numFmtId="3" fontId="0" fillId="0" borderId="3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3" fontId="16" fillId="0" borderId="12" xfId="0" applyNumberFormat="1" applyFont="1" applyBorder="1" applyAlignment="1">
      <alignment/>
    </xf>
    <xf numFmtId="3" fontId="4" fillId="0" borderId="21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3" fontId="1" fillId="0" borderId="12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24" fillId="0" borderId="12" xfId="0" applyNumberFormat="1" applyFont="1" applyBorder="1" applyAlignment="1">
      <alignment horizontal="right" vertical="center" wrapText="1"/>
    </xf>
    <xf numFmtId="3" fontId="25" fillId="0" borderId="12" xfId="0" applyNumberFormat="1" applyFont="1" applyBorder="1" applyAlignment="1">
      <alignment horizontal="right" vertical="center" wrapText="1"/>
    </xf>
    <xf numFmtId="3" fontId="26" fillId="0" borderId="12" xfId="0" applyNumberFormat="1" applyFont="1" applyBorder="1" applyAlignment="1">
      <alignment horizontal="right" vertical="center" wrapText="1"/>
    </xf>
    <xf numFmtId="10" fontId="1" fillId="0" borderId="12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10" fontId="25" fillId="0" borderId="12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3" fontId="17" fillId="0" borderId="12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8" fillId="0" borderId="0" xfId="19" applyFont="1">
      <alignment/>
      <protection/>
    </xf>
    <xf numFmtId="0" fontId="29" fillId="0" borderId="0" xfId="0" applyFont="1" applyAlignment="1">
      <alignment horizontal="center" vertical="center"/>
    </xf>
    <xf numFmtId="0" fontId="12" fillId="0" borderId="15" xfId="19" applyFont="1" applyBorder="1" applyAlignment="1">
      <alignment horizontal="center" vertical="center"/>
      <protection/>
    </xf>
    <xf numFmtId="0" fontId="10" fillId="0" borderId="31" xfId="19" applyFont="1" applyBorder="1" applyAlignment="1">
      <alignment horizontal="center"/>
      <protection/>
    </xf>
    <xf numFmtId="0" fontId="10" fillId="0" borderId="32" xfId="19" applyFont="1" applyBorder="1" applyAlignment="1">
      <alignment horizontal="center"/>
      <protection/>
    </xf>
    <xf numFmtId="49" fontId="12" fillId="0" borderId="33" xfId="19" applyNumberFormat="1" applyFont="1" applyBorder="1" applyAlignment="1">
      <alignment horizontal="center" vertical="center" wrapText="1"/>
      <protection/>
    </xf>
    <xf numFmtId="0" fontId="10" fillId="0" borderId="34" xfId="19" applyFont="1" applyBorder="1" applyAlignment="1">
      <alignment horizontal="center"/>
      <protection/>
    </xf>
    <xf numFmtId="49" fontId="12" fillId="0" borderId="19" xfId="19" applyNumberFormat="1" applyFont="1" applyBorder="1" applyAlignment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10" fillId="0" borderId="37" xfId="19" applyFont="1" applyBorder="1" applyAlignment="1">
      <alignment horizontal="center"/>
      <protection/>
    </xf>
    <xf numFmtId="0" fontId="10" fillId="0" borderId="0" xfId="19" applyFont="1" applyBorder="1" applyAlignment="1">
      <alignment horizontal="center"/>
      <protection/>
    </xf>
    <xf numFmtId="0" fontId="10" fillId="0" borderId="38" xfId="19" applyFont="1" applyBorder="1" applyAlignment="1">
      <alignment horizontal="center"/>
      <protection/>
    </xf>
    <xf numFmtId="0" fontId="12" fillId="0" borderId="19" xfId="19" applyFont="1" applyBorder="1" applyAlignment="1">
      <alignment horizontal="center" vertical="center" wrapText="1"/>
      <protection/>
    </xf>
    <xf numFmtId="0" fontId="12" fillId="0" borderId="33" xfId="19" applyFont="1" applyBorder="1" applyAlignment="1">
      <alignment horizontal="center" vertical="center" wrapText="1"/>
      <protection/>
    </xf>
    <xf numFmtId="0" fontId="10" fillId="0" borderId="31" xfId="18" applyFont="1" applyBorder="1" applyAlignment="1">
      <alignment horizontal="center"/>
      <protection/>
    </xf>
    <xf numFmtId="0" fontId="10" fillId="0" borderId="32" xfId="18" applyFont="1" applyBorder="1" applyAlignment="1">
      <alignment horizontal="center"/>
      <protection/>
    </xf>
    <xf numFmtId="0" fontId="10" fillId="0" borderId="38" xfId="18" applyFont="1" applyBorder="1" applyAlignment="1">
      <alignment horizontal="center"/>
      <protection/>
    </xf>
    <xf numFmtId="0" fontId="10" fillId="0" borderId="39" xfId="19" applyFont="1" applyBorder="1" applyAlignment="1">
      <alignment horizontal="center"/>
      <protection/>
    </xf>
    <xf numFmtId="0" fontId="10" fillId="0" borderId="40" xfId="19" applyFont="1" applyBorder="1" applyAlignment="1">
      <alignment horizontal="center"/>
      <protection/>
    </xf>
    <xf numFmtId="0" fontId="10" fillId="0" borderId="41" xfId="19" applyFont="1" applyBorder="1" applyAlignment="1">
      <alignment horizontal="center"/>
      <protection/>
    </xf>
    <xf numFmtId="0" fontId="13" fillId="0" borderId="42" xfId="19" applyFont="1" applyBorder="1" applyAlignment="1">
      <alignment horizontal="center"/>
      <protection/>
    </xf>
    <xf numFmtId="0" fontId="13" fillId="0" borderId="43" xfId="19" applyFont="1" applyBorder="1" applyAlignment="1">
      <alignment horizontal="center"/>
      <protection/>
    </xf>
    <xf numFmtId="0" fontId="10" fillId="0" borderId="37" xfId="18" applyFont="1" applyBorder="1" applyAlignment="1">
      <alignment horizontal="center"/>
      <protection/>
    </xf>
    <xf numFmtId="0" fontId="10" fillId="0" borderId="0" xfId="18" applyFont="1" applyBorder="1" applyAlignment="1">
      <alignment horizontal="center"/>
      <protection/>
    </xf>
    <xf numFmtId="0" fontId="10" fillId="0" borderId="34" xfId="18" applyFont="1" applyBorder="1" applyAlignment="1">
      <alignment horizontal="center"/>
      <protection/>
    </xf>
    <xf numFmtId="0" fontId="13" fillId="3" borderId="12" xfId="19" applyFont="1" applyFill="1" applyBorder="1" applyAlignment="1">
      <alignment horizontal="center" vertical="center"/>
      <protection/>
    </xf>
    <xf numFmtId="0" fontId="13" fillId="3" borderId="12" xfId="19" applyFont="1" applyFill="1" applyBorder="1" applyAlignment="1">
      <alignment horizontal="center" vertical="center" wrapText="1"/>
      <protection/>
    </xf>
    <xf numFmtId="0" fontId="10" fillId="0" borderId="0" xfId="19" applyFont="1" applyAlignment="1">
      <alignment horizontal="center"/>
      <protection/>
    </xf>
    <xf numFmtId="0" fontId="12" fillId="0" borderId="20" xfId="19" applyFont="1" applyBorder="1" applyAlignment="1">
      <alignment horizontal="center" vertical="center"/>
      <protection/>
    </xf>
    <xf numFmtId="0" fontId="13" fillId="0" borderId="44" xfId="19" applyFont="1" applyBorder="1" applyAlignment="1">
      <alignment horizontal="center"/>
      <protection/>
    </xf>
    <xf numFmtId="0" fontId="13" fillId="0" borderId="45" xfId="19" applyFont="1" applyBorder="1" applyAlignment="1">
      <alignment horizontal="center"/>
      <protection/>
    </xf>
    <xf numFmtId="0" fontId="12" fillId="0" borderId="46" xfId="19" applyFont="1" applyBorder="1" applyAlignment="1">
      <alignment horizontal="center"/>
      <protection/>
    </xf>
    <xf numFmtId="0" fontId="12" fillId="0" borderId="47" xfId="19" applyFont="1" applyBorder="1" applyAlignment="1">
      <alignment horizontal="center"/>
      <protection/>
    </xf>
    <xf numFmtId="0" fontId="12" fillId="0" borderId="48" xfId="19" applyFont="1" applyBorder="1" applyAlignment="1">
      <alignment horizontal="center"/>
      <protection/>
    </xf>
    <xf numFmtId="0" fontId="13" fillId="0" borderId="12" xfId="19" applyFont="1" applyBorder="1" applyAlignment="1">
      <alignment horizontal="center"/>
      <protection/>
    </xf>
    <xf numFmtId="0" fontId="13" fillId="0" borderId="13" xfId="19" applyFont="1" applyBorder="1" applyAlignment="1">
      <alignment horizontal="center"/>
      <protection/>
    </xf>
    <xf numFmtId="0" fontId="13" fillId="0" borderId="36" xfId="19" applyFont="1" applyBorder="1" applyAlignment="1">
      <alignment horizontal="center"/>
      <protection/>
    </xf>
    <xf numFmtId="0" fontId="15" fillId="0" borderId="0" xfId="19" applyFont="1" applyAlignment="1">
      <alignment horizontal="left"/>
      <protection/>
    </xf>
    <xf numFmtId="0" fontId="10" fillId="0" borderId="31" xfId="18" applyFont="1" applyBorder="1" applyAlignment="1">
      <alignment horizontal="center" wrapText="1"/>
      <protection/>
    </xf>
    <xf numFmtId="0" fontId="10" fillId="0" borderId="32" xfId="18" applyFont="1" applyBorder="1" applyAlignment="1">
      <alignment horizontal="center" wrapText="1"/>
      <protection/>
    </xf>
    <xf numFmtId="0" fontId="10" fillId="0" borderId="38" xfId="18" applyFont="1" applyBorder="1" applyAlignment="1">
      <alignment horizontal="center" wrapText="1"/>
      <protection/>
    </xf>
    <xf numFmtId="0" fontId="12" fillId="0" borderId="16" xfId="19" applyFont="1" applyBorder="1" applyAlignment="1">
      <alignment horizontal="center" vertical="center"/>
      <protection/>
    </xf>
    <xf numFmtId="0" fontId="12" fillId="0" borderId="17" xfId="19" applyFont="1" applyBorder="1" applyAlignment="1">
      <alignment horizontal="center" vertical="center" wrapText="1"/>
      <protection/>
    </xf>
    <xf numFmtId="49" fontId="12" fillId="0" borderId="17" xfId="19" applyNumberFormat="1" applyFont="1" applyBorder="1" applyAlignment="1">
      <alignment horizontal="center" vertical="center" wrapText="1"/>
      <protection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zal_Szczecin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C14">
      <selection activeCell="L34" sqref="L34"/>
    </sheetView>
  </sheetViews>
  <sheetFormatPr defaultColWidth="9.00390625" defaultRowHeight="12.75"/>
  <cols>
    <col min="1" max="1" width="4.00390625" style="11" customWidth="1"/>
    <col min="2" max="2" width="5.75390625" style="11" customWidth="1"/>
    <col min="3" max="3" width="6.625" style="11" customWidth="1"/>
    <col min="4" max="4" width="5.75390625" style="11" customWidth="1"/>
    <col min="5" max="5" width="22.00390625" style="11" customWidth="1"/>
    <col min="6" max="7" width="12.00390625" style="11" customWidth="1"/>
    <col min="8" max="8" width="12.75390625" style="11" customWidth="1"/>
    <col min="9" max="10" width="10.125" style="11" customWidth="1"/>
    <col min="11" max="11" width="13.125" style="11" customWidth="1"/>
    <col min="12" max="12" width="14.375" style="11" customWidth="1"/>
    <col min="13" max="13" width="16.75390625" style="11" customWidth="1"/>
    <col min="14" max="16384" width="9.125" style="11" customWidth="1"/>
  </cols>
  <sheetData>
    <row r="1" spans="1:13" ht="18">
      <c r="A1" s="221" t="s">
        <v>182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 t="s">
        <v>14</v>
      </c>
    </row>
    <row r="3" spans="1:13" s="26" customFormat="1" ht="19.5" customHeight="1">
      <c r="A3" s="222" t="s">
        <v>15</v>
      </c>
      <c r="B3" s="222" t="s">
        <v>0</v>
      </c>
      <c r="C3" s="222" t="s">
        <v>16</v>
      </c>
      <c r="D3" s="222" t="s">
        <v>17</v>
      </c>
      <c r="E3" s="220" t="s">
        <v>37</v>
      </c>
      <c r="F3" s="220" t="s">
        <v>19</v>
      </c>
      <c r="G3" s="220" t="s">
        <v>169</v>
      </c>
      <c r="H3" s="220" t="s">
        <v>20</v>
      </c>
      <c r="I3" s="220"/>
      <c r="J3" s="220"/>
      <c r="K3" s="220"/>
      <c r="L3" s="220"/>
      <c r="M3" s="220" t="s">
        <v>21</v>
      </c>
    </row>
    <row r="4" spans="1:13" s="26" customFormat="1" ht="19.5" customHeight="1">
      <c r="A4" s="222"/>
      <c r="B4" s="222"/>
      <c r="C4" s="222"/>
      <c r="D4" s="222"/>
      <c r="E4" s="220"/>
      <c r="F4" s="220"/>
      <c r="G4" s="220"/>
      <c r="H4" s="220" t="s">
        <v>170</v>
      </c>
      <c r="I4" s="220" t="s">
        <v>22</v>
      </c>
      <c r="J4" s="220"/>
      <c r="K4" s="220"/>
      <c r="L4" s="220"/>
      <c r="M4" s="220"/>
    </row>
    <row r="5" spans="1:13" s="26" customFormat="1" ht="29.25" customHeight="1">
      <c r="A5" s="222"/>
      <c r="B5" s="222"/>
      <c r="C5" s="222"/>
      <c r="D5" s="222"/>
      <c r="E5" s="220"/>
      <c r="F5" s="220"/>
      <c r="G5" s="220"/>
      <c r="H5" s="220"/>
      <c r="I5" s="220" t="s">
        <v>183</v>
      </c>
      <c r="J5" s="220" t="s">
        <v>178</v>
      </c>
      <c r="K5" s="220" t="s">
        <v>38</v>
      </c>
      <c r="L5" s="220" t="s">
        <v>28</v>
      </c>
      <c r="M5" s="220"/>
    </row>
    <row r="6" spans="1:13" s="26" customFormat="1" ht="19.5" customHeight="1">
      <c r="A6" s="222"/>
      <c r="B6" s="222"/>
      <c r="C6" s="222"/>
      <c r="D6" s="222"/>
      <c r="E6" s="220"/>
      <c r="F6" s="220"/>
      <c r="G6" s="220"/>
      <c r="H6" s="220"/>
      <c r="I6" s="220"/>
      <c r="J6" s="220"/>
      <c r="K6" s="220"/>
      <c r="L6" s="220"/>
      <c r="M6" s="220"/>
    </row>
    <row r="7" spans="1:13" s="26" customFormat="1" ht="19.5" customHeight="1">
      <c r="A7" s="222"/>
      <c r="B7" s="222"/>
      <c r="C7" s="222"/>
      <c r="D7" s="222"/>
      <c r="E7" s="220"/>
      <c r="F7" s="220"/>
      <c r="G7" s="220"/>
      <c r="H7" s="220"/>
      <c r="I7" s="220"/>
      <c r="J7" s="220"/>
      <c r="K7" s="220"/>
      <c r="L7" s="220"/>
      <c r="M7" s="220"/>
    </row>
    <row r="8" spans="1:13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</row>
    <row r="9" spans="1:13" ht="53.25" customHeight="1">
      <c r="A9" s="20" t="s">
        <v>29</v>
      </c>
      <c r="B9" s="2" t="s">
        <v>5</v>
      </c>
      <c r="C9" s="2" t="s">
        <v>6</v>
      </c>
      <c r="D9" s="2" t="s">
        <v>39</v>
      </c>
      <c r="E9" s="27" t="s">
        <v>171</v>
      </c>
      <c r="F9" s="7">
        <v>4626</v>
      </c>
      <c r="G9" s="7"/>
      <c r="H9" s="7">
        <v>4626</v>
      </c>
      <c r="I9" s="7">
        <v>4626</v>
      </c>
      <c r="J9" s="7"/>
      <c r="K9" s="27" t="s">
        <v>45</v>
      </c>
      <c r="L9" s="21"/>
      <c r="M9" s="28" t="s">
        <v>40</v>
      </c>
    </row>
    <row r="10" spans="1:13" ht="53.25" customHeight="1">
      <c r="A10" s="133" t="s">
        <v>41</v>
      </c>
      <c r="B10" s="2" t="s">
        <v>5</v>
      </c>
      <c r="C10" s="2" t="s">
        <v>6</v>
      </c>
      <c r="D10" s="29" t="s">
        <v>43</v>
      </c>
      <c r="E10" s="27" t="s">
        <v>44</v>
      </c>
      <c r="F10" s="7">
        <f>G10+H10</f>
        <v>11589444.57</v>
      </c>
      <c r="G10" s="7">
        <f>199362+1379450.57+3600000</f>
        <v>5178812.57</v>
      </c>
      <c r="H10" s="7">
        <f>SUM(I10,J10,L10)</f>
        <v>6410632</v>
      </c>
      <c r="I10" s="7">
        <v>630796</v>
      </c>
      <c r="J10" s="7">
        <f>164090+313190</f>
        <v>477280</v>
      </c>
      <c r="K10" s="27" t="s">
        <v>45</v>
      </c>
      <c r="L10" s="95">
        <f>5283036+19520</f>
        <v>5302556</v>
      </c>
      <c r="M10" s="30" t="s">
        <v>40</v>
      </c>
    </row>
    <row r="11" spans="1:13" ht="49.5" customHeight="1">
      <c r="A11" s="20"/>
      <c r="B11" s="217" t="s">
        <v>47</v>
      </c>
      <c r="C11" s="217"/>
      <c r="D11" s="217"/>
      <c r="E11" s="27"/>
      <c r="F11" s="1">
        <f>SUM(F9:F10)</f>
        <v>11594070.57</v>
      </c>
      <c r="G11" s="1">
        <f>SUM(G9:G10)</f>
        <v>5178812.57</v>
      </c>
      <c r="H11" s="1">
        <f>SUM(H9:H10)</f>
        <v>6415258</v>
      </c>
      <c r="I11" s="1">
        <f>SUM(I9:I10)</f>
        <v>635422</v>
      </c>
      <c r="J11" s="1">
        <f>SUM(J9:J10)</f>
        <v>477280</v>
      </c>
      <c r="K11" s="6" t="s">
        <v>45</v>
      </c>
      <c r="L11" s="96">
        <f>SUM(L9:L10)</f>
        <v>5302556</v>
      </c>
      <c r="M11" s="28"/>
    </row>
    <row r="12" spans="1:13" ht="136.5" customHeight="1">
      <c r="A12" s="133" t="s">
        <v>42</v>
      </c>
      <c r="B12" s="114" t="s">
        <v>161</v>
      </c>
      <c r="C12" s="114" t="s">
        <v>162</v>
      </c>
      <c r="D12" s="114" t="s">
        <v>179</v>
      </c>
      <c r="E12" s="27" t="s">
        <v>168</v>
      </c>
      <c r="F12" s="7">
        <v>13440</v>
      </c>
      <c r="G12" s="7"/>
      <c r="H12" s="7">
        <v>10605</v>
      </c>
      <c r="I12" s="7">
        <v>10605</v>
      </c>
      <c r="J12" s="1"/>
      <c r="K12" s="27" t="s">
        <v>45</v>
      </c>
      <c r="L12" s="96"/>
      <c r="M12" s="30" t="s">
        <v>40</v>
      </c>
    </row>
    <row r="13" spans="1:13" ht="53.25" customHeight="1">
      <c r="A13" s="20"/>
      <c r="B13" s="217" t="s">
        <v>180</v>
      </c>
      <c r="C13" s="217"/>
      <c r="D13" s="217"/>
      <c r="E13" s="27"/>
      <c r="F13" s="1">
        <f>SUM(F12)</f>
        <v>13440</v>
      </c>
      <c r="G13" s="1">
        <f>SUM(G5,G9,)</f>
        <v>0</v>
      </c>
      <c r="H13" s="1">
        <f>SUM(H12)</f>
        <v>10605</v>
      </c>
      <c r="I13" s="1">
        <f>SUM(I12)</f>
        <v>10605</v>
      </c>
      <c r="J13" s="1">
        <f>SUM(J12)</f>
        <v>0</v>
      </c>
      <c r="K13" s="6" t="s">
        <v>45</v>
      </c>
      <c r="L13" s="96">
        <f>SUM(L12)</f>
        <v>0</v>
      </c>
      <c r="M13" s="132"/>
    </row>
    <row r="14" spans="1:13" ht="53.25" customHeight="1">
      <c r="A14" s="133" t="s">
        <v>46</v>
      </c>
      <c r="B14" s="2" t="s">
        <v>49</v>
      </c>
      <c r="C14" s="2" t="s">
        <v>50</v>
      </c>
      <c r="D14" s="29" t="s">
        <v>43</v>
      </c>
      <c r="E14" s="31" t="s">
        <v>172</v>
      </c>
      <c r="F14" s="7">
        <f>SUM(G14,H14)</f>
        <v>1569320</v>
      </c>
      <c r="G14" s="7">
        <v>436314</v>
      </c>
      <c r="H14" s="7">
        <v>1133006</v>
      </c>
      <c r="I14" s="7"/>
      <c r="J14" s="7">
        <v>633006</v>
      </c>
      <c r="K14" s="27" t="s">
        <v>51</v>
      </c>
      <c r="L14" s="95">
        <v>500000</v>
      </c>
      <c r="M14" s="32" t="s">
        <v>40</v>
      </c>
    </row>
    <row r="15" spans="1:13" ht="53.25" customHeight="1">
      <c r="A15" s="9"/>
      <c r="B15" s="218" t="s">
        <v>52</v>
      </c>
      <c r="C15" s="218"/>
      <c r="D15" s="218"/>
      <c r="E15" s="31"/>
      <c r="F15" s="1">
        <f>SUM(F14)</f>
        <v>1569320</v>
      </c>
      <c r="G15" s="1">
        <f>SUM(G14)</f>
        <v>436314</v>
      </c>
      <c r="H15" s="1">
        <f>SUM(H14)</f>
        <v>1133006</v>
      </c>
      <c r="I15" s="1">
        <f>SUM(I14)</f>
        <v>0</v>
      </c>
      <c r="J15" s="1">
        <f>SUM(J14)</f>
        <v>633006</v>
      </c>
      <c r="K15" s="6" t="s">
        <v>53</v>
      </c>
      <c r="L15" s="96">
        <f>SUM(L14)</f>
        <v>500000</v>
      </c>
      <c r="M15" s="28"/>
    </row>
    <row r="16" spans="1:13" ht="12.75" customHeight="1" hidden="1">
      <c r="A16" s="9"/>
      <c r="B16" s="4"/>
      <c r="C16" s="4"/>
      <c r="D16" s="4"/>
      <c r="E16" s="134"/>
      <c r="F16" s="3"/>
      <c r="G16" s="3"/>
      <c r="H16" s="3"/>
      <c r="I16" s="3"/>
      <c r="J16" s="3"/>
      <c r="K16" s="12" t="s">
        <v>31</v>
      </c>
      <c r="L16" s="14"/>
      <c r="M16" s="32" t="s">
        <v>40</v>
      </c>
    </row>
    <row r="17" spans="1:13" ht="108" customHeight="1">
      <c r="A17" s="9" t="s">
        <v>48</v>
      </c>
      <c r="B17" s="4" t="s">
        <v>54</v>
      </c>
      <c r="C17" s="4" t="s">
        <v>163</v>
      </c>
      <c r="D17" s="135" t="s">
        <v>179</v>
      </c>
      <c r="E17" s="137" t="s">
        <v>164</v>
      </c>
      <c r="F17" s="89">
        <v>25410</v>
      </c>
      <c r="G17" s="71"/>
      <c r="H17" s="71">
        <v>10860</v>
      </c>
      <c r="I17" s="71">
        <v>10860</v>
      </c>
      <c r="J17" s="71"/>
      <c r="K17" s="138" t="s">
        <v>51</v>
      </c>
      <c r="L17" s="70"/>
      <c r="M17" s="136" t="s">
        <v>40</v>
      </c>
    </row>
    <row r="18" spans="1:13" ht="51" customHeight="1">
      <c r="A18" s="9"/>
      <c r="B18" s="218" t="s">
        <v>181</v>
      </c>
      <c r="C18" s="218"/>
      <c r="D18" s="218"/>
      <c r="E18" s="134"/>
      <c r="F18" s="8">
        <f>SUM(F17)</f>
        <v>25410</v>
      </c>
      <c r="G18" s="1">
        <f>SUM(G17)</f>
        <v>0</v>
      </c>
      <c r="H18" s="8">
        <f>SUM(H17)</f>
        <v>10860</v>
      </c>
      <c r="I18" s="8">
        <f>SUM(I17)</f>
        <v>10860</v>
      </c>
      <c r="J18" s="8">
        <f>SUM(J17)</f>
        <v>0</v>
      </c>
      <c r="K18" s="5" t="s">
        <v>53</v>
      </c>
      <c r="L18" s="13">
        <f>SUM(L17)</f>
        <v>0</v>
      </c>
      <c r="M18" s="132"/>
    </row>
    <row r="19" spans="1:13" ht="53.25" customHeight="1">
      <c r="A19" s="219" t="s">
        <v>3</v>
      </c>
      <c r="B19" s="219"/>
      <c r="C19" s="219"/>
      <c r="D19" s="219"/>
      <c r="E19" s="219"/>
      <c r="F19" s="1">
        <f>SUM(F11,F13,F15,F18)</f>
        <v>13202240.57</v>
      </c>
      <c r="G19" s="1">
        <f>SUM(G11,G15,)</f>
        <v>5615126.57</v>
      </c>
      <c r="H19" s="1">
        <f>SUM(H11,H13,H15,H18)</f>
        <v>7569729</v>
      </c>
      <c r="I19" s="1">
        <f>SUM(I11,I13,I15,I18)</f>
        <v>656887</v>
      </c>
      <c r="J19" s="1">
        <f>SUM(J11,J13,J15,J18)</f>
        <v>1110286</v>
      </c>
      <c r="K19" s="6" t="s">
        <v>51</v>
      </c>
      <c r="L19" s="96">
        <f>SUM(L11,L13,L15,L18)</f>
        <v>5802556</v>
      </c>
      <c r="M19" s="25" t="s">
        <v>32</v>
      </c>
    </row>
    <row r="22" ht="12.75">
      <c r="A22" s="11" t="s">
        <v>34</v>
      </c>
    </row>
    <row r="23" ht="12.75">
      <c r="A23" s="11" t="s">
        <v>35</v>
      </c>
    </row>
    <row r="24" ht="12.75">
      <c r="A24" s="11" t="s">
        <v>36</v>
      </c>
    </row>
    <row r="26" spans="1:12" ht="12.75">
      <c r="A26" s="15"/>
      <c r="J26" s="208"/>
      <c r="K26" s="208" t="s">
        <v>251</v>
      </c>
      <c r="L26" s="208"/>
    </row>
    <row r="27" spans="10:12" ht="12.75">
      <c r="J27" s="208"/>
      <c r="K27" s="208" t="s">
        <v>252</v>
      </c>
      <c r="L27" s="208"/>
    </row>
  </sheetData>
  <mergeCells count="21">
    <mergeCell ref="A1:M1"/>
    <mergeCell ref="A3:A7"/>
    <mergeCell ref="B3:B7"/>
    <mergeCell ref="C3:C7"/>
    <mergeCell ref="D3:D7"/>
    <mergeCell ref="E3:E7"/>
    <mergeCell ref="F3:F7"/>
    <mergeCell ref="G3:G7"/>
    <mergeCell ref="H3:L3"/>
    <mergeCell ref="M3:M7"/>
    <mergeCell ref="I4:L4"/>
    <mergeCell ref="I5:I7"/>
    <mergeCell ref="J5:J7"/>
    <mergeCell ref="K5:K7"/>
    <mergeCell ref="L5:L7"/>
    <mergeCell ref="B11:D11"/>
    <mergeCell ref="B15:D15"/>
    <mergeCell ref="A19:E19"/>
    <mergeCell ref="H4:H7"/>
    <mergeCell ref="B13:D13"/>
    <mergeCell ref="B18:D18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scale="80" r:id="rId1"/>
  <headerFooter alignWithMargins="0">
    <oddHeader>&amp;R&amp;9Tabela Nr 2a
do Uchwały Budżetowej  Nr XXIX/169/09
z dnia 29.12.2009r.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28">
      <selection activeCell="E40" sqref="E40"/>
    </sheetView>
  </sheetViews>
  <sheetFormatPr defaultColWidth="9.00390625" defaultRowHeight="12.75"/>
  <cols>
    <col min="1" max="1" width="17.375" style="0" customWidth="1"/>
    <col min="2" max="2" width="6.375" style="0" customWidth="1"/>
    <col min="3" max="3" width="9.625" style="0" customWidth="1"/>
    <col min="4" max="4" width="5.875" style="0" customWidth="1"/>
    <col min="5" max="5" width="39.375" style="0" customWidth="1"/>
    <col min="6" max="6" width="12.25390625" style="0" customWidth="1"/>
  </cols>
  <sheetData>
    <row r="2" spans="1:6" ht="50.25" customHeight="1">
      <c r="A2" s="235" t="s">
        <v>147</v>
      </c>
      <c r="B2" s="235"/>
      <c r="C2" s="235"/>
      <c r="D2" s="235"/>
      <c r="E2" s="235"/>
      <c r="F2" s="235"/>
    </row>
    <row r="4" spans="1:6" ht="27" customHeight="1">
      <c r="A4" s="77" t="s">
        <v>128</v>
      </c>
      <c r="B4" s="77" t="s">
        <v>0</v>
      </c>
      <c r="C4" s="77" t="s">
        <v>7</v>
      </c>
      <c r="D4" s="78" t="s">
        <v>1</v>
      </c>
      <c r="E4" s="77" t="s">
        <v>131</v>
      </c>
      <c r="F4" s="77" t="s">
        <v>129</v>
      </c>
    </row>
    <row r="5" spans="1:6" ht="9" customHeight="1">
      <c r="A5" s="72">
        <v>4</v>
      </c>
      <c r="B5" s="72">
        <v>1</v>
      </c>
      <c r="C5" s="72">
        <v>2</v>
      </c>
      <c r="D5" s="72">
        <v>3</v>
      </c>
      <c r="E5" s="72">
        <v>5</v>
      </c>
      <c r="F5" s="72">
        <v>6</v>
      </c>
    </row>
    <row r="6" spans="1:6" ht="25.5">
      <c r="A6" s="226" t="s">
        <v>130</v>
      </c>
      <c r="B6" s="74">
        <v>600</v>
      </c>
      <c r="C6" s="74">
        <v>60016</v>
      </c>
      <c r="D6" s="74">
        <v>4210</v>
      </c>
      <c r="E6" s="73" t="s">
        <v>141</v>
      </c>
      <c r="F6" s="75">
        <v>2700</v>
      </c>
    </row>
    <row r="7" spans="1:6" ht="12.75">
      <c r="A7" s="228"/>
      <c r="B7" s="229" t="s">
        <v>143</v>
      </c>
      <c r="C7" s="230"/>
      <c r="D7" s="230"/>
      <c r="E7" s="231"/>
      <c r="F7" s="76">
        <f>SUM(F6)</f>
        <v>2700</v>
      </c>
    </row>
    <row r="8" spans="1:6" ht="89.25">
      <c r="A8" s="226" t="s">
        <v>133</v>
      </c>
      <c r="B8" s="74">
        <v>754</v>
      </c>
      <c r="C8" s="74">
        <v>75412</v>
      </c>
      <c r="D8" s="74">
        <v>4210</v>
      </c>
      <c r="E8" s="73" t="s">
        <v>140</v>
      </c>
      <c r="F8" s="75">
        <v>5210</v>
      </c>
    </row>
    <row r="9" spans="1:6" ht="12.75">
      <c r="A9" s="227"/>
      <c r="B9" s="74">
        <v>754</v>
      </c>
      <c r="C9" s="74">
        <v>75412</v>
      </c>
      <c r="D9" s="74">
        <v>4300</v>
      </c>
      <c r="E9" s="73" t="s">
        <v>144</v>
      </c>
      <c r="F9" s="75">
        <v>1012</v>
      </c>
    </row>
    <row r="10" spans="1:6" ht="25.5">
      <c r="A10" s="227"/>
      <c r="B10" s="74">
        <v>926</v>
      </c>
      <c r="C10" s="74">
        <v>92605</v>
      </c>
      <c r="D10" s="74">
        <v>4210</v>
      </c>
      <c r="E10" s="73" t="s">
        <v>142</v>
      </c>
      <c r="F10" s="75">
        <v>1150</v>
      </c>
    </row>
    <row r="11" spans="1:6" ht="12.75">
      <c r="A11" s="228"/>
      <c r="B11" s="229" t="s">
        <v>143</v>
      </c>
      <c r="C11" s="230"/>
      <c r="D11" s="230"/>
      <c r="E11" s="231"/>
      <c r="F11" s="76">
        <f>SUM(F8:F10)</f>
        <v>7372</v>
      </c>
    </row>
    <row r="12" spans="1:6" ht="25.5">
      <c r="A12" s="226" t="s">
        <v>134</v>
      </c>
      <c r="B12" s="74">
        <v>600</v>
      </c>
      <c r="C12" s="74">
        <v>60016</v>
      </c>
      <c r="D12" s="74">
        <v>4210</v>
      </c>
      <c r="E12" s="73" t="s">
        <v>146</v>
      </c>
      <c r="F12" s="75">
        <v>3000</v>
      </c>
    </row>
    <row r="13" spans="1:6" ht="25.5">
      <c r="A13" s="227"/>
      <c r="B13" s="74">
        <v>900</v>
      </c>
      <c r="C13" s="74">
        <v>90015</v>
      </c>
      <c r="D13" s="74">
        <v>4210</v>
      </c>
      <c r="E13" s="73" t="s">
        <v>145</v>
      </c>
      <c r="F13" s="75">
        <v>4000</v>
      </c>
    </row>
    <row r="14" spans="1:6" ht="12.75">
      <c r="A14" s="228"/>
      <c r="B14" s="229" t="s">
        <v>143</v>
      </c>
      <c r="C14" s="230"/>
      <c r="D14" s="230"/>
      <c r="E14" s="231"/>
      <c r="F14" s="76">
        <f>SUM(F12:F13)</f>
        <v>7000</v>
      </c>
    </row>
    <row r="15" spans="1:6" ht="25.5">
      <c r="A15" s="226" t="s">
        <v>132</v>
      </c>
      <c r="B15" s="74">
        <v>600</v>
      </c>
      <c r="C15" s="74">
        <v>60016</v>
      </c>
      <c r="D15" s="74">
        <v>4210</v>
      </c>
      <c r="E15" s="73" t="s">
        <v>148</v>
      </c>
      <c r="F15" s="75">
        <v>2600</v>
      </c>
    </row>
    <row r="16" spans="1:6" ht="12.75">
      <c r="A16" s="228"/>
      <c r="B16" s="229" t="s">
        <v>143</v>
      </c>
      <c r="C16" s="230"/>
      <c r="D16" s="230"/>
      <c r="E16" s="231"/>
      <c r="F16" s="76">
        <f>SUM(F15)</f>
        <v>2600</v>
      </c>
    </row>
    <row r="17" spans="1:6" ht="25.5">
      <c r="A17" s="226" t="s">
        <v>135</v>
      </c>
      <c r="B17" s="74">
        <v>700</v>
      </c>
      <c r="C17" s="74">
        <v>70095</v>
      </c>
      <c r="D17" s="74">
        <v>4210</v>
      </c>
      <c r="E17" s="73" t="s">
        <v>149</v>
      </c>
      <c r="F17" s="75">
        <v>7500</v>
      </c>
    </row>
    <row r="18" spans="1:6" ht="12.75">
      <c r="A18" s="228"/>
      <c r="B18" s="229" t="s">
        <v>143</v>
      </c>
      <c r="C18" s="230"/>
      <c r="D18" s="230"/>
      <c r="E18" s="231"/>
      <c r="F18" s="76">
        <f>SUM(F17)</f>
        <v>7500</v>
      </c>
    </row>
    <row r="19" spans="1:6" ht="25.5">
      <c r="A19" s="226" t="s">
        <v>136</v>
      </c>
      <c r="B19" s="74">
        <v>900</v>
      </c>
      <c r="C19" s="74">
        <v>90015</v>
      </c>
      <c r="D19" s="74">
        <v>4210</v>
      </c>
      <c r="E19" s="73" t="s">
        <v>150</v>
      </c>
      <c r="F19" s="75">
        <v>5900</v>
      </c>
    </row>
    <row r="20" spans="1:6" ht="25.5">
      <c r="A20" s="227"/>
      <c r="B20" s="74">
        <v>900</v>
      </c>
      <c r="C20" s="74">
        <v>90015</v>
      </c>
      <c r="D20" s="74">
        <v>4300</v>
      </c>
      <c r="E20" s="73" t="s">
        <v>151</v>
      </c>
      <c r="F20" s="75">
        <v>1500</v>
      </c>
    </row>
    <row r="21" spans="1:6" ht="12.75">
      <c r="A21" s="228"/>
      <c r="B21" s="229" t="s">
        <v>143</v>
      </c>
      <c r="C21" s="230"/>
      <c r="D21" s="230"/>
      <c r="E21" s="231"/>
      <c r="F21" s="76">
        <f>SUM(F19:F20)</f>
        <v>7400</v>
      </c>
    </row>
    <row r="22" spans="1:6" ht="63.75">
      <c r="A22" s="232" t="s">
        <v>156</v>
      </c>
      <c r="B22" s="81">
        <v>754</v>
      </c>
      <c r="C22" s="81">
        <v>75412</v>
      </c>
      <c r="D22" s="81">
        <v>4210</v>
      </c>
      <c r="E22" s="83" t="s">
        <v>158</v>
      </c>
      <c r="F22" s="82">
        <v>11886</v>
      </c>
    </row>
    <row r="23" spans="1:6" ht="30.75" customHeight="1">
      <c r="A23" s="233"/>
      <c r="B23" s="81">
        <v>754</v>
      </c>
      <c r="C23" s="81">
        <v>75412</v>
      </c>
      <c r="D23" s="81">
        <v>4300</v>
      </c>
      <c r="E23" s="83" t="s">
        <v>159</v>
      </c>
      <c r="F23" s="82">
        <v>1000</v>
      </c>
    </row>
    <row r="24" spans="1:6" ht="12.75">
      <c r="A24" s="234"/>
      <c r="B24" s="229" t="s">
        <v>143</v>
      </c>
      <c r="C24" s="230"/>
      <c r="D24" s="230"/>
      <c r="E24" s="231"/>
      <c r="F24" s="76">
        <f>SUM(F22:F23)</f>
        <v>12886</v>
      </c>
    </row>
    <row r="25" spans="1:6" ht="13.5" customHeight="1">
      <c r="A25" s="226" t="s">
        <v>137</v>
      </c>
      <c r="B25" s="74">
        <v>700</v>
      </c>
      <c r="C25" s="74">
        <v>70095</v>
      </c>
      <c r="D25" s="74">
        <v>4270</v>
      </c>
      <c r="E25" s="73" t="s">
        <v>152</v>
      </c>
      <c r="F25" s="75">
        <v>7310</v>
      </c>
    </row>
    <row r="26" spans="1:6" ht="12.75">
      <c r="A26" s="228"/>
      <c r="B26" s="229" t="s">
        <v>143</v>
      </c>
      <c r="C26" s="230"/>
      <c r="D26" s="230"/>
      <c r="E26" s="231"/>
      <c r="F26" s="76">
        <f>SUM(F25)</f>
        <v>7310</v>
      </c>
    </row>
    <row r="27" spans="1:6" ht="25.5">
      <c r="A27" s="226" t="s">
        <v>138</v>
      </c>
      <c r="B27" s="79" t="s">
        <v>5</v>
      </c>
      <c r="C27" s="79" t="s">
        <v>6</v>
      </c>
      <c r="D27" s="74">
        <v>6050</v>
      </c>
      <c r="E27" s="73" t="s">
        <v>153</v>
      </c>
      <c r="F27" s="75">
        <v>4626</v>
      </c>
    </row>
    <row r="28" spans="1:6" ht="12.75">
      <c r="A28" s="228"/>
      <c r="B28" s="229" t="s">
        <v>143</v>
      </c>
      <c r="C28" s="230"/>
      <c r="D28" s="230"/>
      <c r="E28" s="231"/>
      <c r="F28" s="76">
        <f>SUM(F27)</f>
        <v>4626</v>
      </c>
    </row>
    <row r="29" spans="1:6" ht="25.5">
      <c r="A29" s="226" t="s">
        <v>139</v>
      </c>
      <c r="B29" s="74">
        <v>700</v>
      </c>
      <c r="C29" s="74">
        <v>70095</v>
      </c>
      <c r="D29" s="74">
        <v>4210</v>
      </c>
      <c r="E29" s="73" t="s">
        <v>154</v>
      </c>
      <c r="F29" s="75">
        <v>4673</v>
      </c>
    </row>
    <row r="30" spans="1:6" ht="25.5">
      <c r="A30" s="227"/>
      <c r="B30" s="74">
        <v>700</v>
      </c>
      <c r="C30" s="74">
        <v>70095</v>
      </c>
      <c r="D30" s="74">
        <v>4300</v>
      </c>
      <c r="E30" s="73" t="s">
        <v>155</v>
      </c>
      <c r="F30" s="75">
        <v>4000</v>
      </c>
    </row>
    <row r="31" spans="1:6" ht="12.75">
      <c r="A31" s="228"/>
      <c r="B31" s="229" t="s">
        <v>143</v>
      </c>
      <c r="C31" s="230"/>
      <c r="D31" s="230"/>
      <c r="E31" s="231"/>
      <c r="F31" s="76">
        <f>SUM(F29:F30)</f>
        <v>8673</v>
      </c>
    </row>
    <row r="32" spans="1:6" ht="35.25" customHeight="1">
      <c r="A32" s="223" t="s">
        <v>157</v>
      </c>
      <c r="B32" s="224"/>
      <c r="C32" s="224"/>
      <c r="D32" s="224"/>
      <c r="E32" s="225"/>
      <c r="F32" s="80">
        <f>SUM(F7,F11,F14,F16,F18,F21,F24,F26,F28,F31)</f>
        <v>68067</v>
      </c>
    </row>
    <row r="34" ht="12.75">
      <c r="E34" s="207" t="s">
        <v>254</v>
      </c>
    </row>
    <row r="35" ht="12.75">
      <c r="E35" s="207" t="s">
        <v>255</v>
      </c>
    </row>
  </sheetData>
  <mergeCells count="22">
    <mergeCell ref="A12:A14"/>
    <mergeCell ref="B14:E14"/>
    <mergeCell ref="A2:F2"/>
    <mergeCell ref="A15:A16"/>
    <mergeCell ref="B16:E16"/>
    <mergeCell ref="A8:A11"/>
    <mergeCell ref="B11:E11"/>
    <mergeCell ref="A6:A7"/>
    <mergeCell ref="B7:E7"/>
    <mergeCell ref="A17:A18"/>
    <mergeCell ref="B18:E18"/>
    <mergeCell ref="A19:A21"/>
    <mergeCell ref="B21:E21"/>
    <mergeCell ref="A32:E32"/>
    <mergeCell ref="A29:A31"/>
    <mergeCell ref="B31:E31"/>
    <mergeCell ref="A22:A24"/>
    <mergeCell ref="B24:E24"/>
    <mergeCell ref="A25:A26"/>
    <mergeCell ref="B26:E26"/>
    <mergeCell ref="A27:A28"/>
    <mergeCell ref="B28:E28"/>
  </mergeCells>
  <printOptions/>
  <pageMargins left="0.75" right="0.75" top="1" bottom="1" header="0.5" footer="0.5"/>
  <pageSetup horizontalDpi="600" verticalDpi="600" orientation="portrait" paperSize="9" scale="88" r:id="rId1"/>
  <headerFooter alignWithMargins="0">
    <oddHeader>&amp;RTabela nr 3
do Uchwały Budżetowej Nr XXIX/169/09
z dnia 29.12.2009r.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D13">
      <selection activeCell="N17" sqref="N17:O18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6.375" style="0" customWidth="1"/>
    <col min="4" max="4" width="6.25390625" style="0" customWidth="1"/>
    <col min="5" max="5" width="18.125" style="0" customWidth="1"/>
    <col min="6" max="6" width="11.75390625" style="0" customWidth="1"/>
    <col min="7" max="7" width="11.25390625" style="0" customWidth="1"/>
    <col min="8" max="8" width="8.875" style="0" customWidth="1"/>
    <col min="9" max="9" width="10.00390625" style="0" customWidth="1"/>
    <col min="10" max="10" width="13.25390625" style="0" customWidth="1"/>
    <col min="11" max="11" width="13.125" style="0" customWidth="1"/>
    <col min="12" max="12" width="9.375" style="0" customWidth="1"/>
    <col min="14" max="14" width="14.625" style="0" customWidth="1"/>
  </cols>
  <sheetData>
    <row r="1" spans="1:14" ht="71.25" customHeight="1">
      <c r="A1" s="238" t="s">
        <v>184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18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14</v>
      </c>
    </row>
    <row r="3" spans="1:14" ht="12.75" customHeight="1">
      <c r="A3" s="239" t="s">
        <v>15</v>
      </c>
      <c r="B3" s="239" t="s">
        <v>0</v>
      </c>
      <c r="C3" s="239" t="s">
        <v>16</v>
      </c>
      <c r="D3" s="239" t="s">
        <v>1</v>
      </c>
      <c r="E3" s="237" t="s">
        <v>18</v>
      </c>
      <c r="F3" s="237" t="s">
        <v>19</v>
      </c>
      <c r="G3" s="237" t="s">
        <v>20</v>
      </c>
      <c r="H3" s="237"/>
      <c r="I3" s="237"/>
      <c r="J3" s="237"/>
      <c r="K3" s="237"/>
      <c r="L3" s="237"/>
      <c r="M3" s="237"/>
      <c r="N3" s="237" t="s">
        <v>21</v>
      </c>
    </row>
    <row r="4" spans="1:14" ht="12.75" customHeight="1">
      <c r="A4" s="239"/>
      <c r="B4" s="239"/>
      <c r="C4" s="239"/>
      <c r="D4" s="239"/>
      <c r="E4" s="237"/>
      <c r="F4" s="237"/>
      <c r="G4" s="237" t="s">
        <v>160</v>
      </c>
      <c r="H4" s="237" t="s">
        <v>22</v>
      </c>
      <c r="I4" s="237"/>
      <c r="J4" s="237"/>
      <c r="K4" s="237"/>
      <c r="L4" s="237">
        <v>2011</v>
      </c>
      <c r="M4" s="237">
        <v>2012</v>
      </c>
      <c r="N4" s="237"/>
    </row>
    <row r="5" spans="1:14" ht="12.75" customHeight="1">
      <c r="A5" s="239"/>
      <c r="B5" s="239"/>
      <c r="C5" s="239"/>
      <c r="D5" s="239"/>
      <c r="E5" s="237"/>
      <c r="F5" s="237"/>
      <c r="G5" s="237"/>
      <c r="H5" s="237" t="s">
        <v>25</v>
      </c>
      <c r="I5" s="237" t="s">
        <v>26</v>
      </c>
      <c r="J5" s="237" t="s">
        <v>27</v>
      </c>
      <c r="K5" s="237" t="s">
        <v>28</v>
      </c>
      <c r="L5" s="237"/>
      <c r="M5" s="237"/>
      <c r="N5" s="237"/>
    </row>
    <row r="6" spans="1:14" ht="12.75">
      <c r="A6" s="239"/>
      <c r="B6" s="239"/>
      <c r="C6" s="239"/>
      <c r="D6" s="239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 ht="25.5" customHeight="1">
      <c r="A7" s="239"/>
      <c r="B7" s="239"/>
      <c r="C7" s="239"/>
      <c r="D7" s="239"/>
      <c r="E7" s="237"/>
      <c r="F7" s="237"/>
      <c r="G7" s="237"/>
      <c r="H7" s="237"/>
      <c r="I7" s="237"/>
      <c r="J7" s="237"/>
      <c r="K7" s="237"/>
      <c r="L7" s="237"/>
      <c r="M7" s="237"/>
      <c r="N7" s="237"/>
    </row>
    <row r="8" spans="1:14" ht="12.75">
      <c r="A8" s="84">
        <v>1</v>
      </c>
      <c r="B8" s="84">
        <v>2</v>
      </c>
      <c r="C8" s="84">
        <v>3</v>
      </c>
      <c r="D8" s="84">
        <v>4</v>
      </c>
      <c r="E8" s="84">
        <v>5</v>
      </c>
      <c r="F8" s="84">
        <v>6</v>
      </c>
      <c r="G8" s="84">
        <v>7</v>
      </c>
      <c r="H8" s="84">
        <v>8</v>
      </c>
      <c r="I8" s="84">
        <v>9</v>
      </c>
      <c r="J8" s="84">
        <v>10</v>
      </c>
      <c r="K8" s="84">
        <v>11</v>
      </c>
      <c r="L8" s="84">
        <v>12</v>
      </c>
      <c r="M8" s="84">
        <v>13</v>
      </c>
      <c r="N8" s="84">
        <v>14</v>
      </c>
    </row>
    <row r="9" spans="1:14" ht="54" customHeight="1">
      <c r="A9" s="86" t="s">
        <v>29</v>
      </c>
      <c r="B9" s="87" t="s">
        <v>5</v>
      </c>
      <c r="C9" s="87" t="s">
        <v>6</v>
      </c>
      <c r="D9" s="88" t="s">
        <v>30</v>
      </c>
      <c r="E9" s="85" t="s">
        <v>165</v>
      </c>
      <c r="F9" s="89">
        <v>3519685</v>
      </c>
      <c r="G9" s="89"/>
      <c r="H9" s="89"/>
      <c r="I9" s="89"/>
      <c r="J9" s="85" t="s">
        <v>31</v>
      </c>
      <c r="K9" s="89"/>
      <c r="L9" s="89" t="s">
        <v>167</v>
      </c>
      <c r="M9" s="94"/>
      <c r="N9" s="86" t="s">
        <v>13</v>
      </c>
    </row>
    <row r="10" spans="1:14" ht="149.25" customHeight="1">
      <c r="A10" s="86" t="s">
        <v>41</v>
      </c>
      <c r="B10" s="87" t="s">
        <v>161</v>
      </c>
      <c r="C10" s="87" t="s">
        <v>162</v>
      </c>
      <c r="D10" s="90">
        <v>6639</v>
      </c>
      <c r="E10" s="85" t="s">
        <v>168</v>
      </c>
      <c r="F10" s="89">
        <f>SUM(G10,L10)</f>
        <v>13440</v>
      </c>
      <c r="G10" s="89">
        <v>10605</v>
      </c>
      <c r="H10" s="89">
        <v>10605</v>
      </c>
      <c r="I10" s="89"/>
      <c r="J10" s="85" t="s">
        <v>31</v>
      </c>
      <c r="K10" s="89"/>
      <c r="L10" s="89">
        <v>2835</v>
      </c>
      <c r="M10" s="94"/>
      <c r="N10" s="86" t="s">
        <v>13</v>
      </c>
    </row>
    <row r="11" spans="1:14" ht="114.75" customHeight="1">
      <c r="A11" s="86" t="s">
        <v>42</v>
      </c>
      <c r="B11" s="87" t="s">
        <v>54</v>
      </c>
      <c r="C11" s="87" t="s">
        <v>163</v>
      </c>
      <c r="D11" s="90">
        <v>6639</v>
      </c>
      <c r="E11" s="85" t="s">
        <v>164</v>
      </c>
      <c r="F11" s="89">
        <f>SUM(G11,L11,M11)</f>
        <v>25410</v>
      </c>
      <c r="G11" s="89">
        <v>10860</v>
      </c>
      <c r="H11" s="89">
        <v>10860</v>
      </c>
      <c r="I11" s="89"/>
      <c r="J11" s="85" t="s">
        <v>31</v>
      </c>
      <c r="K11" s="89"/>
      <c r="L11" s="89">
        <v>8730</v>
      </c>
      <c r="M11" s="94">
        <v>5820</v>
      </c>
      <c r="N11" s="86" t="s">
        <v>13</v>
      </c>
    </row>
    <row r="12" spans="1:14" ht="45">
      <c r="A12" s="236" t="s">
        <v>3</v>
      </c>
      <c r="B12" s="236"/>
      <c r="C12" s="236"/>
      <c r="D12" s="236"/>
      <c r="E12" s="236"/>
      <c r="F12" s="91">
        <f>SUM(F9:F11)</f>
        <v>3558535</v>
      </c>
      <c r="G12" s="91">
        <f>SUM(G9:G11)</f>
        <v>21465</v>
      </c>
      <c r="H12" s="91">
        <f>SUM(H9:H11)</f>
        <v>21465</v>
      </c>
      <c r="I12" s="91">
        <f>SUM(I9:I11)</f>
        <v>0</v>
      </c>
      <c r="J12" s="92" t="s">
        <v>31</v>
      </c>
      <c r="K12" s="91">
        <f>SUM(K9:K11)</f>
        <v>0</v>
      </c>
      <c r="L12" s="91">
        <v>3513287</v>
      </c>
      <c r="M12" s="91">
        <f>SUM(M9:M11)</f>
        <v>5820</v>
      </c>
      <c r="N12" s="93" t="s">
        <v>32</v>
      </c>
    </row>
    <row r="13" spans="1:14" ht="12.75">
      <c r="A13" s="11" t="s">
        <v>33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11" t="s">
        <v>34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11" t="s">
        <v>35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11" t="s">
        <v>185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5" ht="12.75">
      <c r="A17" s="11"/>
      <c r="B17" s="11"/>
      <c r="C17" s="11"/>
      <c r="D17" s="11"/>
      <c r="E17" s="11"/>
      <c r="F17" s="11"/>
      <c r="G17" s="11"/>
      <c r="H17" s="11"/>
      <c r="K17" s="11"/>
      <c r="L17" s="11"/>
      <c r="M17" s="11"/>
      <c r="N17" s="207" t="s">
        <v>251</v>
      </c>
      <c r="O17" s="207"/>
    </row>
    <row r="18" spans="1:15" ht="12.75">
      <c r="A18" s="11" t="s">
        <v>166</v>
      </c>
      <c r="N18" s="207" t="s">
        <v>252</v>
      </c>
      <c r="O18" s="207"/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2:E12"/>
    <mergeCell ref="H4:K4"/>
    <mergeCell ref="L4:L7"/>
    <mergeCell ref="M4:M7"/>
    <mergeCell ref="H5:H7"/>
    <mergeCell ref="I5:I7"/>
    <mergeCell ref="J5:J7"/>
    <mergeCell ref="K5:K7"/>
  </mergeCells>
  <printOptions/>
  <pageMargins left="0.7479166666666667" right="0.7479166666666667" top="0.9840277777777777" bottom="0.9840277777777778" header="0.5" footer="0.5118055555555556"/>
  <pageSetup horizontalDpi="300" verticalDpi="300" orientation="landscape" paperSize="9" scale="75" r:id="rId1"/>
  <headerFooter alignWithMargins="0">
    <oddHeader>&amp;RZałącznik nr 1
do Uchwały Budżetowej Nr XXIX/169/09
z dnia 29.12.2009r.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F49">
      <selection activeCell="S76" sqref="S76"/>
    </sheetView>
  </sheetViews>
  <sheetFormatPr defaultColWidth="9.00390625" defaultRowHeight="12.75"/>
  <cols>
    <col min="1" max="1" width="3.625" style="33" customWidth="1"/>
    <col min="2" max="2" width="22.00390625" style="33" customWidth="1"/>
    <col min="3" max="3" width="12.625" style="33" customWidth="1"/>
    <col min="4" max="4" width="10.875" style="33" customWidth="1"/>
    <col min="5" max="5" width="11.875" style="33" customWidth="1"/>
    <col min="6" max="7" width="10.25390625" style="33" customWidth="1"/>
    <col min="8" max="9" width="10.125" style="33" customWidth="1"/>
    <col min="10" max="10" width="9.875" style="33" customWidth="1"/>
    <col min="11" max="11" width="7.75390625" style="33" customWidth="1"/>
    <col min="12" max="12" width="9.75390625" style="33" customWidth="1"/>
    <col min="13" max="13" width="11.75390625" style="33" customWidth="1"/>
    <col min="14" max="14" width="14.00390625" style="33" customWidth="1"/>
    <col min="15" max="15" width="8.25390625" style="33" customWidth="1"/>
    <col min="16" max="16" width="8.125" style="33" customWidth="1"/>
    <col min="17" max="17" width="10.125" style="33" customWidth="1"/>
    <col min="18" max="16384" width="10.25390625" style="33" customWidth="1"/>
  </cols>
  <sheetData>
    <row r="1" spans="1:17" ht="15" customHeight="1">
      <c r="A1" s="258" t="s">
        <v>186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2" spans="1:17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ht="10.5" customHeight="1">
      <c r="A3" s="256" t="s">
        <v>15</v>
      </c>
      <c r="B3" s="256" t="s">
        <v>55</v>
      </c>
      <c r="C3" s="257" t="s">
        <v>56</v>
      </c>
      <c r="D3" s="257" t="s">
        <v>57</v>
      </c>
      <c r="E3" s="257" t="s">
        <v>58</v>
      </c>
      <c r="F3" s="256" t="s">
        <v>2</v>
      </c>
      <c r="G3" s="256"/>
      <c r="H3" s="256" t="s">
        <v>20</v>
      </c>
      <c r="I3" s="256"/>
      <c r="J3" s="256"/>
      <c r="K3" s="256"/>
      <c r="L3" s="256"/>
      <c r="M3" s="256"/>
      <c r="N3" s="256"/>
      <c r="O3" s="256"/>
      <c r="P3" s="256"/>
      <c r="Q3" s="256"/>
    </row>
    <row r="4" spans="1:17" ht="10.5" customHeight="1">
      <c r="A4" s="256"/>
      <c r="B4" s="256"/>
      <c r="C4" s="257"/>
      <c r="D4" s="257"/>
      <c r="E4" s="257"/>
      <c r="F4" s="257" t="s">
        <v>59</v>
      </c>
      <c r="G4" s="257" t="s">
        <v>60</v>
      </c>
      <c r="H4" s="256">
        <v>2010</v>
      </c>
      <c r="I4" s="256"/>
      <c r="J4" s="256"/>
      <c r="K4" s="256"/>
      <c r="L4" s="256"/>
      <c r="M4" s="256"/>
      <c r="N4" s="256"/>
      <c r="O4" s="256"/>
      <c r="P4" s="256"/>
      <c r="Q4" s="256"/>
    </row>
    <row r="5" spans="1:17" ht="11.25" customHeight="1">
      <c r="A5" s="256"/>
      <c r="B5" s="256"/>
      <c r="C5" s="257"/>
      <c r="D5" s="257"/>
      <c r="E5" s="257"/>
      <c r="F5" s="257"/>
      <c r="G5" s="257"/>
      <c r="H5" s="257" t="s">
        <v>61</v>
      </c>
      <c r="I5" s="256" t="s">
        <v>8</v>
      </c>
      <c r="J5" s="256"/>
      <c r="K5" s="256"/>
      <c r="L5" s="256"/>
      <c r="M5" s="256"/>
      <c r="N5" s="256"/>
      <c r="O5" s="256"/>
      <c r="P5" s="256"/>
      <c r="Q5" s="256"/>
    </row>
    <row r="6" spans="1:17" ht="14.25" customHeight="1">
      <c r="A6" s="256"/>
      <c r="B6" s="256"/>
      <c r="C6" s="257"/>
      <c r="D6" s="257"/>
      <c r="E6" s="257"/>
      <c r="F6" s="257"/>
      <c r="G6" s="257"/>
      <c r="H6" s="257"/>
      <c r="I6" s="256" t="s">
        <v>62</v>
      </c>
      <c r="J6" s="256"/>
      <c r="K6" s="256"/>
      <c r="L6" s="256"/>
      <c r="M6" s="256" t="s">
        <v>63</v>
      </c>
      <c r="N6" s="256"/>
      <c r="O6" s="256"/>
      <c r="P6" s="256"/>
      <c r="Q6" s="256"/>
    </row>
    <row r="7" spans="1:17" ht="12.75" customHeight="1">
      <c r="A7" s="256"/>
      <c r="B7" s="256"/>
      <c r="C7" s="257"/>
      <c r="D7" s="257"/>
      <c r="E7" s="257"/>
      <c r="F7" s="257"/>
      <c r="G7" s="257"/>
      <c r="H7" s="257"/>
      <c r="I7" s="257" t="s">
        <v>64</v>
      </c>
      <c r="J7" s="256" t="s">
        <v>65</v>
      </c>
      <c r="K7" s="256"/>
      <c r="L7" s="256"/>
      <c r="M7" s="257" t="s">
        <v>66</v>
      </c>
      <c r="N7" s="257" t="s">
        <v>65</v>
      </c>
      <c r="O7" s="257"/>
      <c r="P7" s="257"/>
      <c r="Q7" s="257"/>
    </row>
    <row r="8" spans="1:17" ht="70.5" customHeight="1">
      <c r="A8" s="256"/>
      <c r="B8" s="256"/>
      <c r="C8" s="257"/>
      <c r="D8" s="257"/>
      <c r="E8" s="257"/>
      <c r="F8" s="257"/>
      <c r="G8" s="257"/>
      <c r="H8" s="257"/>
      <c r="I8" s="257"/>
      <c r="J8" s="98" t="s">
        <v>67</v>
      </c>
      <c r="K8" s="98" t="s">
        <v>68</v>
      </c>
      <c r="L8" s="98" t="s">
        <v>69</v>
      </c>
      <c r="M8" s="257"/>
      <c r="N8" s="98" t="s">
        <v>187</v>
      </c>
      <c r="O8" s="98" t="s">
        <v>67</v>
      </c>
      <c r="P8" s="98" t="s">
        <v>68</v>
      </c>
      <c r="Q8" s="98" t="s">
        <v>70</v>
      </c>
    </row>
    <row r="9" spans="1:17" ht="7.5" customHeight="1">
      <c r="A9" s="99">
        <v>1</v>
      </c>
      <c r="B9" s="99">
        <v>2</v>
      </c>
      <c r="C9" s="99">
        <v>3</v>
      </c>
      <c r="D9" s="99">
        <v>4</v>
      </c>
      <c r="E9" s="99">
        <v>5</v>
      </c>
      <c r="F9" s="99">
        <v>6</v>
      </c>
      <c r="G9" s="99">
        <v>7</v>
      </c>
      <c r="H9" s="99">
        <v>8</v>
      </c>
      <c r="I9" s="99">
        <v>9</v>
      </c>
      <c r="J9" s="99">
        <v>10</v>
      </c>
      <c r="K9" s="99">
        <v>11</v>
      </c>
      <c r="L9" s="99">
        <v>12</v>
      </c>
      <c r="M9" s="99">
        <v>13</v>
      </c>
      <c r="N9" s="99">
        <v>14</v>
      </c>
      <c r="O9" s="99">
        <v>15</v>
      </c>
      <c r="P9" s="99">
        <v>16</v>
      </c>
      <c r="Q9" s="99">
        <v>17</v>
      </c>
    </row>
    <row r="10" spans="1:17" s="34" customFormat="1" ht="11.25">
      <c r="A10" s="100">
        <v>1</v>
      </c>
      <c r="B10" s="101" t="s">
        <v>71</v>
      </c>
      <c r="C10" s="251" t="s">
        <v>32</v>
      </c>
      <c r="D10" s="252"/>
      <c r="E10" s="102">
        <f aca="true" t="shared" si="0" ref="E10:Q10">SUM(E15,E24,E33,E42,E51)</f>
        <v>16717299.57</v>
      </c>
      <c r="F10" s="102">
        <f t="shared" si="0"/>
        <v>8764743.57</v>
      </c>
      <c r="G10" s="102">
        <f t="shared" si="0"/>
        <v>7952556</v>
      </c>
      <c r="H10" s="102">
        <f t="shared" si="0"/>
        <v>7565103</v>
      </c>
      <c r="I10" s="102">
        <f t="shared" si="0"/>
        <v>1762547</v>
      </c>
      <c r="J10" s="102">
        <f t="shared" si="0"/>
        <v>1110286</v>
      </c>
      <c r="K10" s="102">
        <f t="shared" si="0"/>
        <v>0</v>
      </c>
      <c r="L10" s="102">
        <f t="shared" si="0"/>
        <v>652261</v>
      </c>
      <c r="M10" s="102">
        <f t="shared" si="0"/>
        <v>5802556</v>
      </c>
      <c r="N10" s="102">
        <f t="shared" si="0"/>
        <v>5802556</v>
      </c>
      <c r="O10" s="102">
        <f t="shared" si="0"/>
        <v>0</v>
      </c>
      <c r="P10" s="102">
        <f t="shared" si="0"/>
        <v>0</v>
      </c>
      <c r="Q10" s="102">
        <f t="shared" si="0"/>
        <v>0</v>
      </c>
    </row>
    <row r="11" spans="1:17" ht="12.75" customHeight="1">
      <c r="A11" s="211" t="s">
        <v>72</v>
      </c>
      <c r="B11" s="103" t="s">
        <v>73</v>
      </c>
      <c r="C11" s="248" t="s">
        <v>74</v>
      </c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50"/>
    </row>
    <row r="12" spans="1:17" ht="12.75">
      <c r="A12" s="211"/>
      <c r="B12" s="103" t="s">
        <v>75</v>
      </c>
      <c r="C12" s="253" t="s">
        <v>76</v>
      </c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5"/>
    </row>
    <row r="13" spans="1:17" ht="12.75">
      <c r="A13" s="211"/>
      <c r="B13" s="103" t="s">
        <v>77</v>
      </c>
      <c r="C13" s="253" t="s">
        <v>78</v>
      </c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5"/>
    </row>
    <row r="14" spans="1:17" ht="12.75">
      <c r="A14" s="211"/>
      <c r="B14" s="103" t="s">
        <v>79</v>
      </c>
      <c r="C14" s="245" t="s">
        <v>80</v>
      </c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7"/>
    </row>
    <row r="15" spans="1:17" ht="11.25" customHeight="1">
      <c r="A15" s="211"/>
      <c r="B15" s="103" t="s">
        <v>81</v>
      </c>
      <c r="C15" s="243">
        <v>46</v>
      </c>
      <c r="D15" s="216" t="s">
        <v>82</v>
      </c>
      <c r="E15" s="104">
        <f>SUM(E16:E17)</f>
        <v>11589444.57</v>
      </c>
      <c r="F15" s="104">
        <f>SUM(F16:F19)</f>
        <v>6286888.57</v>
      </c>
      <c r="G15" s="104">
        <v>5302556</v>
      </c>
      <c r="H15" s="104">
        <f>SUM(H16:H17)</f>
        <v>6410632</v>
      </c>
      <c r="I15" s="104">
        <f>SUM(J15:L15)</f>
        <v>1108076</v>
      </c>
      <c r="J15" s="104">
        <f>SUM(J16:J19)</f>
        <v>477280</v>
      </c>
      <c r="K15" s="104"/>
      <c r="L15" s="104">
        <f>SUM(L16:L19)</f>
        <v>630796</v>
      </c>
      <c r="M15" s="104">
        <f>SUM(N15:Q15)</f>
        <v>5302556</v>
      </c>
      <c r="N15" s="104">
        <v>5302556</v>
      </c>
      <c r="O15" s="104"/>
      <c r="P15" s="104"/>
      <c r="Q15" s="104"/>
    </row>
    <row r="16" spans="1:17" ht="12.75" customHeight="1">
      <c r="A16" s="211"/>
      <c r="B16" s="103" t="s">
        <v>175</v>
      </c>
      <c r="C16" s="244"/>
      <c r="D16" s="214"/>
      <c r="E16" s="104">
        <v>5178812.57</v>
      </c>
      <c r="F16" s="104">
        <v>5178812.57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</row>
    <row r="17" spans="1:17" ht="12.75" customHeight="1">
      <c r="A17" s="211"/>
      <c r="B17" s="103" t="s">
        <v>23</v>
      </c>
      <c r="C17" s="244"/>
      <c r="D17" s="214"/>
      <c r="E17" s="104">
        <v>6410632</v>
      </c>
      <c r="F17" s="104">
        <v>1108076</v>
      </c>
      <c r="G17" s="104">
        <v>5302556</v>
      </c>
      <c r="H17" s="105">
        <v>6410632</v>
      </c>
      <c r="I17" s="105">
        <f>SUM(J17:L17)</f>
        <v>1108076</v>
      </c>
      <c r="J17" s="105">
        <v>477280</v>
      </c>
      <c r="K17" s="105"/>
      <c r="L17" s="105">
        <v>630796</v>
      </c>
      <c r="M17" s="105">
        <f>SUM(N17:Q17)</f>
        <v>5302556</v>
      </c>
      <c r="N17" s="104">
        <v>5302556</v>
      </c>
      <c r="O17" s="105"/>
      <c r="P17" s="105"/>
      <c r="Q17" s="104"/>
    </row>
    <row r="18" spans="1:17" ht="12.75" customHeight="1">
      <c r="A18" s="211"/>
      <c r="B18" s="103" t="s">
        <v>24</v>
      </c>
      <c r="C18" s="244"/>
      <c r="D18" s="214"/>
      <c r="E18" s="104"/>
      <c r="F18" s="104"/>
      <c r="G18" s="104"/>
      <c r="H18" s="105"/>
      <c r="I18" s="105"/>
      <c r="J18" s="105"/>
      <c r="K18" s="105"/>
      <c r="L18" s="105"/>
      <c r="M18" s="105"/>
      <c r="N18" s="105"/>
      <c r="O18" s="105"/>
      <c r="P18" s="105"/>
      <c r="Q18" s="105"/>
    </row>
    <row r="19" spans="1:17" ht="12.75" customHeight="1">
      <c r="A19" s="211"/>
      <c r="B19" s="103" t="s">
        <v>176</v>
      </c>
      <c r="C19" s="244"/>
      <c r="D19" s="214"/>
      <c r="E19" s="104"/>
      <c r="F19" s="104"/>
      <c r="G19" s="104"/>
      <c r="H19" s="105"/>
      <c r="I19" s="105"/>
      <c r="J19" s="105"/>
      <c r="K19" s="105"/>
      <c r="L19" s="105"/>
      <c r="M19" s="105"/>
      <c r="N19" s="105"/>
      <c r="O19" s="105"/>
      <c r="P19" s="105"/>
      <c r="Q19" s="105"/>
    </row>
    <row r="20" spans="1:17" ht="12.75">
      <c r="A20" s="211" t="s">
        <v>83</v>
      </c>
      <c r="B20" s="103" t="s">
        <v>73</v>
      </c>
      <c r="C20" s="248" t="s">
        <v>84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50"/>
    </row>
    <row r="21" spans="1:17" ht="12.75">
      <c r="A21" s="211"/>
      <c r="B21" s="103" t="s">
        <v>75</v>
      </c>
      <c r="C21" s="240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15"/>
    </row>
    <row r="22" spans="1:17" ht="12.75" customHeight="1">
      <c r="A22" s="211"/>
      <c r="B22" s="103" t="s">
        <v>77</v>
      </c>
      <c r="C22" s="240" t="s">
        <v>85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15"/>
    </row>
    <row r="23" spans="1:17" ht="11.25" customHeight="1">
      <c r="A23" s="211"/>
      <c r="B23" s="103" t="s">
        <v>79</v>
      </c>
      <c r="C23" s="212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42"/>
    </row>
    <row r="24" spans="1:17" ht="11.25">
      <c r="A24" s="211"/>
      <c r="B24" s="103" t="s">
        <v>81</v>
      </c>
      <c r="C24" s="243">
        <v>46</v>
      </c>
      <c r="D24" s="216" t="s">
        <v>82</v>
      </c>
      <c r="E24" s="104">
        <v>3519685</v>
      </c>
      <c r="F24" s="104">
        <v>1369685</v>
      </c>
      <c r="G24" s="104">
        <v>2150000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</row>
    <row r="25" spans="1:17" ht="11.25">
      <c r="A25" s="211"/>
      <c r="B25" s="103" t="s">
        <v>175</v>
      </c>
      <c r="C25" s="244"/>
      <c r="D25" s="214"/>
      <c r="E25" s="104">
        <v>17963</v>
      </c>
      <c r="F25" s="104">
        <v>17963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</row>
    <row r="26" spans="1:17" ht="11.25">
      <c r="A26" s="211"/>
      <c r="B26" s="103" t="s">
        <v>23</v>
      </c>
      <c r="C26" s="244"/>
      <c r="D26" s="214"/>
      <c r="E26" s="104"/>
      <c r="F26" s="104"/>
      <c r="G26" s="104"/>
      <c r="H26" s="105"/>
      <c r="I26" s="105"/>
      <c r="J26" s="105"/>
      <c r="K26" s="105"/>
      <c r="L26" s="105"/>
      <c r="M26" s="105"/>
      <c r="N26" s="105"/>
      <c r="O26" s="105"/>
      <c r="P26" s="105"/>
      <c r="Q26" s="105"/>
    </row>
    <row r="27" spans="1:17" ht="11.25">
      <c r="A27" s="211"/>
      <c r="B27" s="103" t="s">
        <v>24</v>
      </c>
      <c r="C27" s="244"/>
      <c r="D27" s="214"/>
      <c r="E27" s="104">
        <f>3451722+50000</f>
        <v>3501722</v>
      </c>
      <c r="F27" s="104">
        <f>1301722+50000</f>
        <v>1351722</v>
      </c>
      <c r="G27" s="104">
        <v>2150000</v>
      </c>
      <c r="H27" s="105"/>
      <c r="I27" s="105"/>
      <c r="J27" s="105"/>
      <c r="K27" s="105"/>
      <c r="L27" s="105"/>
      <c r="M27" s="105"/>
      <c r="N27" s="105"/>
      <c r="O27" s="105"/>
      <c r="P27" s="105"/>
      <c r="Q27" s="105"/>
    </row>
    <row r="28" spans="1:17" ht="11.25">
      <c r="A28" s="211"/>
      <c r="B28" s="103" t="s">
        <v>176</v>
      </c>
      <c r="C28" s="244"/>
      <c r="D28" s="214"/>
      <c r="E28" s="104"/>
      <c r="F28" s="104"/>
      <c r="G28" s="104"/>
      <c r="H28" s="105"/>
      <c r="I28" s="105"/>
      <c r="J28" s="105"/>
      <c r="K28" s="105"/>
      <c r="L28" s="105"/>
      <c r="M28" s="105"/>
      <c r="N28" s="105"/>
      <c r="O28" s="105"/>
      <c r="P28" s="105"/>
      <c r="Q28" s="105"/>
    </row>
    <row r="29" spans="1:17" ht="12.75">
      <c r="A29" s="211" t="s">
        <v>86</v>
      </c>
      <c r="B29" s="103" t="s">
        <v>73</v>
      </c>
      <c r="C29" s="248" t="s">
        <v>74</v>
      </c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50"/>
    </row>
    <row r="30" spans="1:17" ht="12.75">
      <c r="A30" s="211"/>
      <c r="B30" s="103" t="s">
        <v>75</v>
      </c>
      <c r="C30" s="253" t="s">
        <v>189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5"/>
    </row>
    <row r="31" spans="1:17" ht="12.75">
      <c r="A31" s="211"/>
      <c r="B31" s="103" t="s">
        <v>77</v>
      </c>
      <c r="C31" s="253" t="s">
        <v>190</v>
      </c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5"/>
    </row>
    <row r="32" spans="1:17" ht="25.5" customHeight="1">
      <c r="A32" s="211"/>
      <c r="B32" s="103" t="s">
        <v>79</v>
      </c>
      <c r="C32" s="269" t="s">
        <v>191</v>
      </c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1"/>
    </row>
    <row r="33" spans="1:17" ht="11.25">
      <c r="A33" s="211"/>
      <c r="B33" s="103" t="s">
        <v>81</v>
      </c>
      <c r="C33" s="243">
        <v>13</v>
      </c>
      <c r="D33" s="216" t="s">
        <v>188</v>
      </c>
      <c r="E33" s="104">
        <f>SUM(E34:E37)</f>
        <v>13440</v>
      </c>
      <c r="F33" s="104">
        <f>SUM(F34:F37)</f>
        <v>13440</v>
      </c>
      <c r="G33" s="104"/>
      <c r="H33" s="104">
        <f>M33+I33</f>
        <v>10605</v>
      </c>
      <c r="I33" s="104">
        <f>SUM(J33:L33)</f>
        <v>10605</v>
      </c>
      <c r="J33" s="104"/>
      <c r="K33" s="104"/>
      <c r="L33" s="104">
        <f>SUM(L34:L37)</f>
        <v>10605</v>
      </c>
      <c r="M33" s="104"/>
      <c r="N33" s="104"/>
      <c r="O33" s="104"/>
      <c r="P33" s="104"/>
      <c r="Q33" s="104"/>
    </row>
    <row r="34" spans="1:17" ht="11.25">
      <c r="A34" s="211"/>
      <c r="B34" s="103" t="s">
        <v>175</v>
      </c>
      <c r="C34" s="244"/>
      <c r="D34" s="21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1:17" ht="11.25">
      <c r="A35" s="211"/>
      <c r="B35" s="103" t="s">
        <v>23</v>
      </c>
      <c r="C35" s="244"/>
      <c r="D35" s="214"/>
      <c r="E35" s="104">
        <v>10605</v>
      </c>
      <c r="F35" s="104">
        <v>10605</v>
      </c>
      <c r="G35" s="104"/>
      <c r="H35" s="105">
        <f>M35+I35</f>
        <v>10605</v>
      </c>
      <c r="I35" s="105">
        <f>SUM(J35:L35)</f>
        <v>10605</v>
      </c>
      <c r="J35" s="105"/>
      <c r="K35" s="105"/>
      <c r="L35" s="105">
        <v>10605</v>
      </c>
      <c r="M35" s="105"/>
      <c r="N35" s="104"/>
      <c r="O35" s="105"/>
      <c r="P35" s="105"/>
      <c r="Q35" s="104"/>
    </row>
    <row r="36" spans="1:17" ht="11.25">
      <c r="A36" s="211"/>
      <c r="B36" s="103" t="s">
        <v>24</v>
      </c>
      <c r="C36" s="244"/>
      <c r="D36" s="214"/>
      <c r="E36" s="104">
        <v>2835</v>
      </c>
      <c r="F36" s="104">
        <v>2835</v>
      </c>
      <c r="G36" s="104"/>
      <c r="H36" s="105"/>
      <c r="I36" s="105"/>
      <c r="J36" s="105"/>
      <c r="K36" s="105"/>
      <c r="L36" s="105"/>
      <c r="M36" s="105"/>
      <c r="N36" s="105"/>
      <c r="O36" s="105"/>
      <c r="P36" s="105"/>
      <c r="Q36" s="105"/>
    </row>
    <row r="37" spans="1:17" ht="11.25">
      <c r="A37" s="211"/>
      <c r="B37" s="103" t="s">
        <v>176</v>
      </c>
      <c r="C37" s="244"/>
      <c r="D37" s="214"/>
      <c r="E37" s="104"/>
      <c r="F37" s="104"/>
      <c r="G37" s="104"/>
      <c r="H37" s="105"/>
      <c r="I37" s="105"/>
      <c r="J37" s="105"/>
      <c r="K37" s="105"/>
      <c r="L37" s="105"/>
      <c r="M37" s="105"/>
      <c r="N37" s="105"/>
      <c r="O37" s="105"/>
      <c r="P37" s="105"/>
      <c r="Q37" s="105"/>
    </row>
    <row r="38" spans="1:17" ht="12.75">
      <c r="A38" s="211" t="s">
        <v>192</v>
      </c>
      <c r="B38" s="103" t="s">
        <v>73</v>
      </c>
      <c r="C38" s="248" t="s">
        <v>74</v>
      </c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50"/>
    </row>
    <row r="39" spans="1:17" ht="12.75">
      <c r="A39" s="211"/>
      <c r="B39" s="103" t="s">
        <v>75</v>
      </c>
      <c r="C39" s="253" t="s">
        <v>194</v>
      </c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5"/>
    </row>
    <row r="40" spans="1:17" ht="12.75">
      <c r="A40" s="211"/>
      <c r="B40" s="103" t="s">
        <v>77</v>
      </c>
      <c r="C40" s="253" t="s">
        <v>195</v>
      </c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5"/>
    </row>
    <row r="41" spans="1:17" ht="15" customHeight="1">
      <c r="A41" s="211"/>
      <c r="B41" s="103" t="s">
        <v>79</v>
      </c>
      <c r="C41" s="269" t="s">
        <v>196</v>
      </c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1"/>
    </row>
    <row r="42" spans="1:17" ht="11.25">
      <c r="A42" s="211"/>
      <c r="B42" s="103" t="s">
        <v>81</v>
      </c>
      <c r="C42" s="243">
        <v>13</v>
      </c>
      <c r="D42" s="216" t="s">
        <v>197</v>
      </c>
      <c r="E42" s="104">
        <f>SUM(E43:E46)</f>
        <v>25410</v>
      </c>
      <c r="F42" s="104">
        <f>SUM(F43:F46)</f>
        <v>25410</v>
      </c>
      <c r="G42" s="104"/>
      <c r="H42" s="104">
        <f>M42+I42</f>
        <v>10860</v>
      </c>
      <c r="I42" s="104">
        <f>SUM(J42:L42)</f>
        <v>10860</v>
      </c>
      <c r="J42" s="104"/>
      <c r="K42" s="104"/>
      <c r="L42" s="104">
        <f>SUM(L43:L46)</f>
        <v>10860</v>
      </c>
      <c r="M42" s="104"/>
      <c r="N42" s="104"/>
      <c r="O42" s="104"/>
      <c r="P42" s="104"/>
      <c r="Q42" s="104"/>
    </row>
    <row r="43" spans="1:17" ht="11.25">
      <c r="A43" s="211"/>
      <c r="B43" s="103" t="s">
        <v>175</v>
      </c>
      <c r="C43" s="244"/>
      <c r="D43" s="21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</row>
    <row r="44" spans="1:17" ht="11.25">
      <c r="A44" s="211"/>
      <c r="B44" s="103" t="s">
        <v>23</v>
      </c>
      <c r="C44" s="244"/>
      <c r="D44" s="214"/>
      <c r="E44" s="104">
        <v>10860</v>
      </c>
      <c r="F44" s="104">
        <v>10860</v>
      </c>
      <c r="G44" s="104"/>
      <c r="H44" s="105">
        <v>10860</v>
      </c>
      <c r="I44" s="105">
        <v>10860</v>
      </c>
      <c r="J44" s="105"/>
      <c r="K44" s="105"/>
      <c r="L44" s="105">
        <v>10860</v>
      </c>
      <c r="M44" s="105"/>
      <c r="N44" s="104"/>
      <c r="O44" s="105"/>
      <c r="P44" s="105"/>
      <c r="Q44" s="104"/>
    </row>
    <row r="45" spans="1:17" ht="11.25">
      <c r="A45" s="211"/>
      <c r="B45" s="103" t="s">
        <v>24</v>
      </c>
      <c r="C45" s="244"/>
      <c r="D45" s="214"/>
      <c r="E45" s="104">
        <v>8730</v>
      </c>
      <c r="F45" s="104">
        <v>8730</v>
      </c>
      <c r="G45" s="104"/>
      <c r="H45" s="105"/>
      <c r="I45" s="105"/>
      <c r="J45" s="105"/>
      <c r="K45" s="105"/>
      <c r="L45" s="105"/>
      <c r="M45" s="105"/>
      <c r="N45" s="105"/>
      <c r="O45" s="105"/>
      <c r="P45" s="105"/>
      <c r="Q45" s="105"/>
    </row>
    <row r="46" spans="1:17" ht="11.25">
      <c r="A46" s="272"/>
      <c r="B46" s="112" t="s">
        <v>176</v>
      </c>
      <c r="C46" s="273"/>
      <c r="D46" s="274"/>
      <c r="E46" s="140">
        <v>5820</v>
      </c>
      <c r="F46" s="140">
        <v>5820</v>
      </c>
      <c r="G46" s="140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1:17" s="34" customFormat="1" ht="12.75">
      <c r="A47" s="259" t="s">
        <v>193</v>
      </c>
      <c r="B47" s="139" t="s">
        <v>73</v>
      </c>
      <c r="C47" s="240" t="s">
        <v>84</v>
      </c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15"/>
    </row>
    <row r="48" spans="1:17" ht="12.75">
      <c r="A48" s="211"/>
      <c r="B48" s="103" t="s">
        <v>75</v>
      </c>
      <c r="C48" s="240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15"/>
    </row>
    <row r="49" spans="1:17" ht="12.75">
      <c r="A49" s="211"/>
      <c r="B49" s="103" t="s">
        <v>77</v>
      </c>
      <c r="C49" s="240" t="s">
        <v>173</v>
      </c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15"/>
    </row>
    <row r="50" spans="1:17" ht="12.75">
      <c r="A50" s="211"/>
      <c r="B50" s="103" t="s">
        <v>79</v>
      </c>
      <c r="C50" s="212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42"/>
    </row>
    <row r="51" spans="1:17" ht="11.25">
      <c r="A51" s="211"/>
      <c r="B51" s="103" t="s">
        <v>81</v>
      </c>
      <c r="C51" s="243">
        <v>23</v>
      </c>
      <c r="D51" s="216" t="s">
        <v>174</v>
      </c>
      <c r="E51" s="104">
        <f>SUM(E52:E53)</f>
        <v>1569320</v>
      </c>
      <c r="F51" s="104">
        <f>SUM(F52:F53)</f>
        <v>1069320</v>
      </c>
      <c r="G51" s="104">
        <v>500000</v>
      </c>
      <c r="H51" s="104">
        <f>M51+I51</f>
        <v>1133006</v>
      </c>
      <c r="I51" s="104">
        <v>633006</v>
      </c>
      <c r="J51" s="104">
        <v>633006</v>
      </c>
      <c r="K51" s="104"/>
      <c r="L51" s="104"/>
      <c r="M51" s="104">
        <f>SUM(N51:Q51)</f>
        <v>500000</v>
      </c>
      <c r="N51" s="104">
        <v>500000</v>
      </c>
      <c r="O51" s="104"/>
      <c r="P51" s="104"/>
      <c r="Q51" s="104"/>
    </row>
    <row r="52" spans="1:17" ht="11.25">
      <c r="A52" s="211"/>
      <c r="B52" s="103" t="s">
        <v>175</v>
      </c>
      <c r="C52" s="244"/>
      <c r="D52" s="214"/>
      <c r="E52" s="104">
        <v>436314</v>
      </c>
      <c r="F52" s="130">
        <v>436314</v>
      </c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  <row r="53" spans="1:17" ht="12.75">
      <c r="A53" s="211"/>
      <c r="B53" s="103" t="s">
        <v>23</v>
      </c>
      <c r="C53" s="244"/>
      <c r="D53" s="214"/>
      <c r="E53" s="104">
        <v>1133006</v>
      </c>
      <c r="F53" s="3">
        <v>633006</v>
      </c>
      <c r="G53" s="104">
        <v>500000</v>
      </c>
      <c r="H53" s="105">
        <f>SUM(J53,M53)</f>
        <v>1133006</v>
      </c>
      <c r="I53" s="104">
        <v>633006</v>
      </c>
      <c r="J53" s="105">
        <v>633006</v>
      </c>
      <c r="K53" s="105"/>
      <c r="L53" s="105"/>
      <c r="M53" s="105">
        <f>SUM(N53:Q53)</f>
        <v>500000</v>
      </c>
      <c r="N53" s="104">
        <v>500000</v>
      </c>
      <c r="O53" s="105"/>
      <c r="P53" s="105"/>
      <c r="Q53" s="104"/>
    </row>
    <row r="54" spans="1:17" ht="11.25">
      <c r="A54" s="211"/>
      <c r="B54" s="103" t="s">
        <v>24</v>
      </c>
      <c r="C54" s="244"/>
      <c r="D54" s="214"/>
      <c r="E54" s="104"/>
      <c r="F54" s="131"/>
      <c r="G54" s="104"/>
      <c r="H54" s="105"/>
      <c r="I54" s="105"/>
      <c r="J54" s="105"/>
      <c r="K54" s="105"/>
      <c r="L54" s="105"/>
      <c r="M54" s="105"/>
      <c r="N54" s="105"/>
      <c r="O54" s="105"/>
      <c r="P54" s="105"/>
      <c r="Q54" s="105"/>
    </row>
    <row r="55" spans="1:17" ht="11.25">
      <c r="A55" s="211"/>
      <c r="B55" s="103" t="s">
        <v>176</v>
      </c>
      <c r="C55" s="244"/>
      <c r="D55" s="214"/>
      <c r="E55" s="104"/>
      <c r="F55" s="104"/>
      <c r="G55" s="104"/>
      <c r="H55" s="105"/>
      <c r="I55" s="105"/>
      <c r="J55" s="105"/>
      <c r="K55" s="105"/>
      <c r="L55" s="105"/>
      <c r="M55" s="105"/>
      <c r="N55" s="105"/>
      <c r="O55" s="105"/>
      <c r="P55" s="105"/>
      <c r="Q55" s="105"/>
    </row>
    <row r="56" spans="1:17" ht="11.25">
      <c r="A56" s="108">
        <v>2</v>
      </c>
      <c r="B56" s="109" t="s">
        <v>88</v>
      </c>
      <c r="C56" s="260" t="s">
        <v>32</v>
      </c>
      <c r="D56" s="261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</row>
    <row r="57" spans="1:17" ht="12.75">
      <c r="A57" s="211" t="s">
        <v>89</v>
      </c>
      <c r="B57" s="103" t="s">
        <v>73</v>
      </c>
      <c r="C57" s="248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50"/>
    </row>
    <row r="58" spans="1:17" ht="12.75">
      <c r="A58" s="211"/>
      <c r="B58" s="103" t="s">
        <v>75</v>
      </c>
      <c r="C58" s="240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15"/>
    </row>
    <row r="59" spans="1:17" ht="12.75">
      <c r="A59" s="211"/>
      <c r="B59" s="103" t="s">
        <v>77</v>
      </c>
      <c r="C59" s="240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15"/>
    </row>
    <row r="60" spans="1:17" ht="12.75">
      <c r="A60" s="211"/>
      <c r="B60" s="103" t="s">
        <v>79</v>
      </c>
      <c r="C60" s="212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42"/>
    </row>
    <row r="61" spans="1:17" ht="11.25">
      <c r="A61" s="211"/>
      <c r="B61" s="103" t="s">
        <v>81</v>
      </c>
      <c r="C61" s="243"/>
      <c r="D61" s="21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1:17" ht="11.25">
      <c r="A62" s="211"/>
      <c r="B62" s="103" t="s">
        <v>198</v>
      </c>
      <c r="C62" s="244"/>
      <c r="D62" s="214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1:17" ht="11.25">
      <c r="A63" s="211"/>
      <c r="B63" s="103" t="s">
        <v>24</v>
      </c>
      <c r="C63" s="244"/>
      <c r="D63" s="214"/>
      <c r="E63" s="106"/>
      <c r="F63" s="106"/>
      <c r="G63" s="106"/>
      <c r="H63" s="107"/>
      <c r="I63" s="107"/>
      <c r="J63" s="107"/>
      <c r="K63" s="107"/>
      <c r="L63" s="107"/>
      <c r="M63" s="107"/>
      <c r="N63" s="107"/>
      <c r="O63" s="107"/>
      <c r="P63" s="107"/>
      <c r="Q63" s="107"/>
    </row>
    <row r="64" spans="1:17" ht="11.25">
      <c r="A64" s="211"/>
      <c r="B64" s="103" t="s">
        <v>176</v>
      </c>
      <c r="C64" s="244"/>
      <c r="D64" s="214"/>
      <c r="E64" s="106"/>
      <c r="F64" s="106"/>
      <c r="G64" s="106"/>
      <c r="H64" s="107"/>
      <c r="I64" s="107"/>
      <c r="J64" s="107"/>
      <c r="K64" s="107"/>
      <c r="L64" s="107"/>
      <c r="M64" s="107"/>
      <c r="N64" s="107"/>
      <c r="O64" s="107"/>
      <c r="P64" s="107"/>
      <c r="Q64" s="107"/>
    </row>
    <row r="65" spans="1:17" ht="11.25">
      <c r="A65" s="111" t="s">
        <v>90</v>
      </c>
      <c r="B65" s="112" t="s">
        <v>87</v>
      </c>
      <c r="C65" s="262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4"/>
    </row>
    <row r="66" spans="1:17" ht="11.25">
      <c r="A66" s="265" t="s">
        <v>91</v>
      </c>
      <c r="B66" s="265"/>
      <c r="C66" s="266" t="s">
        <v>32</v>
      </c>
      <c r="D66" s="267"/>
      <c r="E66" s="113">
        <f>SUM(E10,E56)</f>
        <v>16717299.57</v>
      </c>
      <c r="F66" s="113">
        <f>SUM(F10,F56)</f>
        <v>8764743.57</v>
      </c>
      <c r="G66" s="113">
        <f>SUM(G56,G10)</f>
        <v>7952556</v>
      </c>
      <c r="H66" s="113">
        <f aca="true" t="shared" si="1" ref="H66:Q66">SUM(H10,H56)</f>
        <v>7565103</v>
      </c>
      <c r="I66" s="113">
        <f t="shared" si="1"/>
        <v>1762547</v>
      </c>
      <c r="J66" s="113">
        <f t="shared" si="1"/>
        <v>1110286</v>
      </c>
      <c r="K66" s="113">
        <f t="shared" si="1"/>
        <v>0</v>
      </c>
      <c r="L66" s="113">
        <f t="shared" si="1"/>
        <v>652261</v>
      </c>
      <c r="M66" s="113">
        <f t="shared" si="1"/>
        <v>5802556</v>
      </c>
      <c r="N66" s="113">
        <f t="shared" si="1"/>
        <v>5802556</v>
      </c>
      <c r="O66" s="113">
        <f t="shared" si="1"/>
        <v>0</v>
      </c>
      <c r="P66" s="113">
        <f t="shared" si="1"/>
        <v>0</v>
      </c>
      <c r="Q66" s="113">
        <f t="shared" si="1"/>
        <v>0</v>
      </c>
    </row>
    <row r="67" spans="1:10" ht="11.25">
      <c r="A67" s="268" t="s">
        <v>92</v>
      </c>
      <c r="B67" s="268"/>
      <c r="C67" s="268"/>
      <c r="D67" s="268"/>
      <c r="E67" s="268"/>
      <c r="F67" s="268"/>
      <c r="G67" s="268"/>
      <c r="H67" s="268"/>
      <c r="I67" s="268"/>
      <c r="J67" s="268"/>
    </row>
    <row r="68" spans="1:10" ht="11.25">
      <c r="A68" s="35" t="s">
        <v>93</v>
      </c>
      <c r="B68" s="35"/>
      <c r="C68" s="35"/>
      <c r="D68" s="35"/>
      <c r="E68" s="35"/>
      <c r="F68" s="35"/>
      <c r="G68" s="35"/>
      <c r="H68" s="35"/>
      <c r="I68" s="35"/>
      <c r="J68" s="35"/>
    </row>
    <row r="69" spans="1:17" ht="11.25">
      <c r="A69" s="35"/>
      <c r="B69" s="35"/>
      <c r="C69" s="35"/>
      <c r="D69" s="35"/>
      <c r="E69" s="35"/>
      <c r="F69" s="35"/>
      <c r="G69" s="35"/>
      <c r="H69" s="35"/>
      <c r="I69" s="35"/>
      <c r="J69" s="35"/>
      <c r="P69" s="209" t="s">
        <v>253</v>
      </c>
      <c r="Q69" s="209"/>
    </row>
    <row r="70" spans="16:17" ht="11.25">
      <c r="P70" s="209" t="s">
        <v>252</v>
      </c>
      <c r="Q70" s="209"/>
    </row>
    <row r="71" ht="11.25">
      <c r="L71" s="209"/>
    </row>
    <row r="72" ht="11.25">
      <c r="L72" s="209"/>
    </row>
  </sheetData>
  <mergeCells count="67">
    <mergeCell ref="A38:A46"/>
    <mergeCell ref="C38:Q38"/>
    <mergeCell ref="C39:Q39"/>
    <mergeCell ref="C40:Q40"/>
    <mergeCell ref="C41:Q41"/>
    <mergeCell ref="C42:C46"/>
    <mergeCell ref="D42:D46"/>
    <mergeCell ref="A29:A37"/>
    <mergeCell ref="C29:Q29"/>
    <mergeCell ref="C30:Q30"/>
    <mergeCell ref="C31:Q31"/>
    <mergeCell ref="C32:Q32"/>
    <mergeCell ref="C33:C37"/>
    <mergeCell ref="D33:D37"/>
    <mergeCell ref="C65:Q65"/>
    <mergeCell ref="A66:B66"/>
    <mergeCell ref="C66:D66"/>
    <mergeCell ref="A67:J67"/>
    <mergeCell ref="C56:D56"/>
    <mergeCell ref="A57:A64"/>
    <mergeCell ref="C57:Q57"/>
    <mergeCell ref="C58:Q58"/>
    <mergeCell ref="C59:Q59"/>
    <mergeCell ref="C60:Q60"/>
    <mergeCell ref="C61:C64"/>
    <mergeCell ref="D61:D64"/>
    <mergeCell ref="A47:A55"/>
    <mergeCell ref="C47:Q47"/>
    <mergeCell ref="C51:C55"/>
    <mergeCell ref="D51:D55"/>
    <mergeCell ref="C48:Q48"/>
    <mergeCell ref="C49:Q49"/>
    <mergeCell ref="C50:Q50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C11:Q11"/>
    <mergeCell ref="C12:Q12"/>
    <mergeCell ref="C13:Q13"/>
    <mergeCell ref="C14:Q14"/>
    <mergeCell ref="A11:A19"/>
    <mergeCell ref="C15:C19"/>
    <mergeCell ref="C20:Q20"/>
    <mergeCell ref="C21:Q21"/>
    <mergeCell ref="C22:Q22"/>
    <mergeCell ref="D15:D19"/>
    <mergeCell ref="A20:A28"/>
    <mergeCell ref="C23:Q23"/>
    <mergeCell ref="C24:C28"/>
    <mergeCell ref="D24:D28"/>
  </mergeCells>
  <printOptions/>
  <pageMargins left="0.39375" right="0.39375" top="0.7597222222222222" bottom="0.5902777777777778" header="0.19652777777777777" footer="0.5118055555555556"/>
  <pageSetup horizontalDpi="300" verticalDpi="300" orientation="landscape" paperSize="9" scale="76" r:id="rId1"/>
  <headerFooter alignWithMargins="0">
    <oddHeader>&amp;R&amp;9Załącznik nr 2
do Uchwały Budżetowej Nr XXIX/169/09
z dnia 29.12.2009r.</oddHeader>
  </headerFooter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7">
      <selection activeCell="H27" sqref="H27"/>
    </sheetView>
  </sheetViews>
  <sheetFormatPr defaultColWidth="9.00390625" defaultRowHeight="12.75"/>
  <cols>
    <col min="1" max="1" width="4.00390625" style="11" customWidth="1"/>
    <col min="2" max="2" width="8.125" style="11" customWidth="1"/>
    <col min="3" max="3" width="9.875" style="11" customWidth="1"/>
    <col min="4" max="4" width="5.75390625" style="11" customWidth="1"/>
    <col min="5" max="5" width="23.75390625" style="11" customWidth="1"/>
    <col min="6" max="6" width="13.125" style="11" customWidth="1"/>
    <col min="7" max="7" width="14.25390625" style="11" customWidth="1"/>
    <col min="8" max="8" width="11.25390625" style="11" customWidth="1"/>
    <col min="9" max="16384" width="9.125" style="11" customWidth="1"/>
  </cols>
  <sheetData>
    <row r="1" spans="1:8" ht="53.25" customHeight="1">
      <c r="A1" s="221" t="s">
        <v>199</v>
      </c>
      <c r="B1" s="221"/>
      <c r="C1" s="221"/>
      <c r="D1" s="221"/>
      <c r="E1" s="221"/>
      <c r="F1" s="221"/>
      <c r="G1" s="221"/>
      <c r="H1" s="221"/>
    </row>
    <row r="2" spans="5:6" ht="19.5" customHeight="1">
      <c r="E2" s="38"/>
      <c r="F2" s="38"/>
    </row>
    <row r="3" ht="19.5" customHeight="1">
      <c r="F3" s="50" t="s">
        <v>14</v>
      </c>
    </row>
    <row r="4" spans="1:8" ht="44.25" customHeight="1">
      <c r="A4" s="279" t="s">
        <v>15</v>
      </c>
      <c r="B4" s="279" t="s">
        <v>0</v>
      </c>
      <c r="C4" s="279" t="s">
        <v>7</v>
      </c>
      <c r="D4" s="279" t="s">
        <v>1</v>
      </c>
      <c r="E4" s="281" t="s">
        <v>94</v>
      </c>
      <c r="F4" s="278" t="s">
        <v>203</v>
      </c>
      <c r="G4" s="278"/>
      <c r="H4" s="278"/>
    </row>
    <row r="5" spans="1:8" ht="44.25" customHeight="1">
      <c r="A5" s="280"/>
      <c r="B5" s="280"/>
      <c r="C5" s="280"/>
      <c r="D5" s="280"/>
      <c r="E5" s="282"/>
      <c r="F5" s="145" t="s">
        <v>200</v>
      </c>
      <c r="G5" s="145" t="s">
        <v>201</v>
      </c>
      <c r="H5" s="145" t="s">
        <v>202</v>
      </c>
    </row>
    <row r="6" spans="1:8" ht="7.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43">
        <v>6</v>
      </c>
      <c r="G6" s="144">
        <v>7</v>
      </c>
      <c r="H6" s="144">
        <v>8</v>
      </c>
    </row>
    <row r="7" spans="1:8" ht="28.5" customHeight="1">
      <c r="A7" s="275" t="s">
        <v>204</v>
      </c>
      <c r="B7" s="276"/>
      <c r="C7" s="276"/>
      <c r="D7" s="277"/>
      <c r="E7" s="146" t="s">
        <v>205</v>
      </c>
      <c r="F7" s="189">
        <f>SUM(F8:F10)</f>
        <v>120000</v>
      </c>
      <c r="G7" s="190">
        <f>SUM(G8:G10)</f>
        <v>0</v>
      </c>
      <c r="H7" s="190">
        <f>SUM(H8:H10)</f>
        <v>12300</v>
      </c>
    </row>
    <row r="8" spans="1:8" ht="28.5" customHeight="1">
      <c r="A8" s="37" t="s">
        <v>29</v>
      </c>
      <c r="B8" s="37">
        <v>801</v>
      </c>
      <c r="C8" s="37">
        <v>80104</v>
      </c>
      <c r="D8" s="37">
        <v>2310</v>
      </c>
      <c r="E8" s="147" t="s">
        <v>224</v>
      </c>
      <c r="F8" s="192"/>
      <c r="G8" s="191"/>
      <c r="H8" s="191">
        <v>12300</v>
      </c>
    </row>
    <row r="9" spans="1:8" ht="28.5" customHeight="1">
      <c r="A9" s="37" t="s">
        <v>41</v>
      </c>
      <c r="B9" s="51">
        <v>921</v>
      </c>
      <c r="C9" s="51">
        <v>92116</v>
      </c>
      <c r="D9" s="51">
        <v>2480</v>
      </c>
      <c r="E9" s="148" t="s">
        <v>222</v>
      </c>
      <c r="F9" s="192">
        <v>120000</v>
      </c>
      <c r="G9" s="191"/>
      <c r="H9" s="191"/>
    </row>
    <row r="10" spans="1:8" ht="28.5" customHeight="1">
      <c r="A10" s="51" t="s">
        <v>42</v>
      </c>
      <c r="B10" s="51"/>
      <c r="C10" s="51"/>
      <c r="D10" s="51"/>
      <c r="E10" s="148"/>
      <c r="F10" s="192"/>
      <c r="G10" s="191"/>
      <c r="H10" s="191"/>
    </row>
    <row r="11" spans="1:8" ht="36.75" customHeight="1">
      <c r="A11" s="275" t="s">
        <v>206</v>
      </c>
      <c r="B11" s="276"/>
      <c r="C11" s="276"/>
      <c r="D11" s="277"/>
      <c r="E11" s="146" t="s">
        <v>205</v>
      </c>
      <c r="F11" s="189">
        <f>SUM(F12:F13)</f>
        <v>50000</v>
      </c>
      <c r="G11" s="190">
        <f>SUM(G12:G13)</f>
        <v>0</v>
      </c>
      <c r="H11" s="190">
        <f>SUM(H12:H13)</f>
        <v>0</v>
      </c>
    </row>
    <row r="12" spans="1:8" ht="30" customHeight="1">
      <c r="A12" s="37" t="s">
        <v>29</v>
      </c>
      <c r="B12" s="37">
        <v>801</v>
      </c>
      <c r="C12" s="37">
        <v>80104</v>
      </c>
      <c r="D12" s="37">
        <v>2540</v>
      </c>
      <c r="E12" s="147" t="s">
        <v>223</v>
      </c>
      <c r="F12" s="192">
        <v>50000</v>
      </c>
      <c r="G12" s="191"/>
      <c r="H12" s="191"/>
    </row>
    <row r="13" spans="1:8" ht="30" customHeight="1">
      <c r="A13" s="51" t="s">
        <v>41</v>
      </c>
      <c r="B13" s="51"/>
      <c r="C13" s="51"/>
      <c r="D13" s="51"/>
      <c r="E13" s="148"/>
      <c r="F13" s="193"/>
      <c r="G13" s="194"/>
      <c r="H13" s="194"/>
    </row>
    <row r="14" spans="1:8" ht="30" customHeight="1">
      <c r="A14" s="52"/>
      <c r="B14" s="53"/>
      <c r="C14" s="53"/>
      <c r="D14" s="53"/>
      <c r="E14" s="54" t="s">
        <v>3</v>
      </c>
      <c r="F14" s="195">
        <f>SUM(F7,F11)</f>
        <v>170000</v>
      </c>
      <c r="G14" s="206">
        <f>SUM(G7,G11)</f>
        <v>0</v>
      </c>
      <c r="H14" s="206">
        <f>SUM(H7,H11)</f>
        <v>12300</v>
      </c>
    </row>
    <row r="16" ht="12.75">
      <c r="A16" s="49"/>
    </row>
    <row r="17" ht="12.75">
      <c r="A17" s="15"/>
    </row>
    <row r="18" spans="7:8" ht="12.75">
      <c r="G18" s="208" t="s">
        <v>251</v>
      </c>
      <c r="H18" s="208"/>
    </row>
    <row r="19" spans="1:8" ht="12.75">
      <c r="A19" s="15"/>
      <c r="G19" s="208" t="s">
        <v>252</v>
      </c>
      <c r="H19" s="208"/>
    </row>
  </sheetData>
  <mergeCells count="9">
    <mergeCell ref="A11:D11"/>
    <mergeCell ref="A7:D7"/>
    <mergeCell ref="A1:H1"/>
    <mergeCell ref="F4:H4"/>
    <mergeCell ref="A4:A5"/>
    <mergeCell ref="B4:B5"/>
    <mergeCell ref="C4:C5"/>
    <mergeCell ref="D4:D5"/>
    <mergeCell ref="E4:E5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portrait" paperSize="9" scale="95" r:id="rId1"/>
  <headerFooter alignWithMargins="0">
    <oddHeader>&amp;R&amp;9Załącznik nr 3
do Uchwały Budżetowej  Nr XXIX/169/09
z dnia 29.12.2009r.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L34" sqref="L34"/>
    </sheetView>
  </sheetViews>
  <sheetFormatPr defaultColWidth="9.00390625" defaultRowHeight="12.75"/>
  <cols>
    <col min="1" max="1" width="5.375" style="0" customWidth="1"/>
    <col min="2" max="2" width="32.00390625" style="0" customWidth="1"/>
    <col min="3" max="3" width="8.125" style="0" customWidth="1"/>
    <col min="4" max="4" width="7.75390625" style="0" customWidth="1"/>
    <col min="5" max="5" width="12.75390625" style="0" customWidth="1"/>
    <col min="6" max="6" width="10.75390625" style="0" customWidth="1"/>
    <col min="7" max="9" width="0" style="0" hidden="1" customWidth="1"/>
    <col min="10" max="10" width="10.875" style="0" customWidth="1"/>
    <col min="11" max="11" width="0" style="0" hidden="1" customWidth="1"/>
    <col min="12" max="12" width="11.00390625" style="0" customWidth="1"/>
    <col min="13" max="13" width="0" style="0" hidden="1" customWidth="1"/>
  </cols>
  <sheetData>
    <row r="1" spans="1:12" ht="113.25" customHeight="1">
      <c r="A1" s="221" t="s">
        <v>213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22.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2:12" ht="12.75" customHeight="1" hidden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2:13" ht="12.75" customHeight="1" hidden="1">
      <c r="B4" s="11"/>
      <c r="C4" s="11"/>
      <c r="D4" s="11"/>
      <c r="E4" s="11"/>
      <c r="F4" s="11"/>
      <c r="G4" s="11"/>
      <c r="H4" s="11"/>
      <c r="I4" s="11"/>
      <c r="J4" s="11"/>
      <c r="K4" s="11"/>
      <c r="M4" s="17" t="s">
        <v>14</v>
      </c>
    </row>
    <row r="5" spans="1:13" ht="15" customHeight="1">
      <c r="A5" s="287" t="s">
        <v>15</v>
      </c>
      <c r="B5" s="290" t="s">
        <v>207</v>
      </c>
      <c r="C5" s="279" t="s">
        <v>0</v>
      </c>
      <c r="D5" s="279" t="s">
        <v>16</v>
      </c>
      <c r="E5" s="220" t="s">
        <v>95</v>
      </c>
      <c r="F5" s="292" t="s">
        <v>209</v>
      </c>
      <c r="G5" s="150"/>
      <c r="H5" s="150"/>
      <c r="I5" s="150"/>
      <c r="J5" s="295" t="s">
        <v>2</v>
      </c>
      <c r="K5" s="295"/>
      <c r="L5" s="296"/>
      <c r="M5" s="220" t="s">
        <v>98</v>
      </c>
    </row>
    <row r="6" spans="1:13" ht="15" customHeight="1">
      <c r="A6" s="288"/>
      <c r="B6" s="290"/>
      <c r="C6" s="291"/>
      <c r="D6" s="291"/>
      <c r="E6" s="220"/>
      <c r="F6" s="293"/>
      <c r="G6" s="152" t="s">
        <v>2</v>
      </c>
      <c r="H6" s="153"/>
      <c r="I6" s="154"/>
      <c r="J6" s="283" t="s">
        <v>208</v>
      </c>
      <c r="K6" s="156" t="s">
        <v>99</v>
      </c>
      <c r="L6" s="278" t="s">
        <v>4</v>
      </c>
      <c r="M6" s="286"/>
    </row>
    <row r="7" spans="1:13" ht="18" customHeight="1">
      <c r="A7" s="288"/>
      <c r="B7" s="290"/>
      <c r="C7" s="291"/>
      <c r="D7" s="291"/>
      <c r="E7" s="220"/>
      <c r="F7" s="293"/>
      <c r="G7" s="151" t="s">
        <v>100</v>
      </c>
      <c r="H7" s="152" t="s">
        <v>2</v>
      </c>
      <c r="I7" s="154"/>
      <c r="J7" s="284"/>
      <c r="K7" s="157"/>
      <c r="L7" s="278"/>
      <c r="M7" s="286"/>
    </row>
    <row r="8" spans="1:13" ht="42" customHeight="1">
      <c r="A8" s="289"/>
      <c r="B8" s="290"/>
      <c r="C8" s="280"/>
      <c r="D8" s="280"/>
      <c r="E8" s="220"/>
      <c r="F8" s="294"/>
      <c r="G8" s="155"/>
      <c r="H8" s="39" t="s">
        <v>101</v>
      </c>
      <c r="I8" s="39" t="s">
        <v>102</v>
      </c>
      <c r="J8" s="285"/>
      <c r="K8" s="158"/>
      <c r="L8" s="278"/>
      <c r="M8" s="286"/>
    </row>
    <row r="9" spans="1:13" ht="7.5" customHeight="1">
      <c r="A9" s="72">
        <v>1</v>
      </c>
      <c r="B9" s="149">
        <v>2</v>
      </c>
      <c r="C9" s="19"/>
      <c r="D9" s="19"/>
      <c r="E9" s="19">
        <v>3</v>
      </c>
      <c r="F9" s="19">
        <v>4</v>
      </c>
      <c r="G9" s="19">
        <v>5</v>
      </c>
      <c r="H9" s="19">
        <v>6</v>
      </c>
      <c r="I9" s="19">
        <v>7</v>
      </c>
      <c r="J9" s="19">
        <v>8</v>
      </c>
      <c r="K9" s="19">
        <v>9</v>
      </c>
      <c r="L9" s="159">
        <v>10</v>
      </c>
      <c r="M9" s="19">
        <v>11</v>
      </c>
    </row>
    <row r="10" spans="1:13" ht="12.75" customHeight="1" hidden="1">
      <c r="A10" s="165"/>
      <c r="B10" s="160" t="s">
        <v>104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0" t="s">
        <v>32</v>
      </c>
    </row>
    <row r="11" spans="1:13" ht="12.75" customHeight="1" hidden="1">
      <c r="A11" s="165"/>
      <c r="B11" s="161" t="s">
        <v>8</v>
      </c>
      <c r="C11" s="43"/>
      <c r="D11" s="43"/>
      <c r="E11" s="44"/>
      <c r="F11" s="44"/>
      <c r="G11" s="44"/>
      <c r="H11" s="44"/>
      <c r="I11" s="44"/>
      <c r="J11" s="44"/>
      <c r="K11" s="44"/>
      <c r="L11" s="44"/>
      <c r="M11" s="42"/>
    </row>
    <row r="12" spans="1:13" ht="12.75" customHeight="1" hidden="1">
      <c r="A12" s="165"/>
      <c r="B12" s="162" t="s">
        <v>29</v>
      </c>
      <c r="C12" s="45"/>
      <c r="D12" s="45"/>
      <c r="E12" s="44"/>
      <c r="F12" s="44"/>
      <c r="G12" s="44"/>
      <c r="H12" s="44"/>
      <c r="I12" s="44"/>
      <c r="J12" s="44"/>
      <c r="K12" s="44"/>
      <c r="L12" s="44"/>
      <c r="M12" s="42" t="s">
        <v>32</v>
      </c>
    </row>
    <row r="13" spans="1:13" ht="12.75" customHeight="1" hidden="1">
      <c r="A13" s="165"/>
      <c r="B13" s="162" t="s">
        <v>41</v>
      </c>
      <c r="C13" s="45"/>
      <c r="D13" s="45"/>
      <c r="E13" s="44"/>
      <c r="F13" s="44"/>
      <c r="G13" s="44"/>
      <c r="H13" s="44"/>
      <c r="I13" s="44"/>
      <c r="J13" s="44"/>
      <c r="K13" s="44"/>
      <c r="L13" s="44"/>
      <c r="M13" s="42" t="s">
        <v>32</v>
      </c>
    </row>
    <row r="14" spans="1:13" ht="12.75" customHeight="1" hidden="1">
      <c r="A14" s="165"/>
      <c r="B14" s="162" t="s">
        <v>42</v>
      </c>
      <c r="C14" s="45"/>
      <c r="D14" s="45"/>
      <c r="E14" s="44"/>
      <c r="F14" s="44"/>
      <c r="G14" s="44"/>
      <c r="H14" s="44"/>
      <c r="I14" s="44"/>
      <c r="J14" s="44"/>
      <c r="K14" s="44"/>
      <c r="L14" s="44"/>
      <c r="M14" s="42" t="s">
        <v>32</v>
      </c>
    </row>
    <row r="15" spans="1:13" ht="12.75" customHeight="1" hidden="1">
      <c r="A15" s="165"/>
      <c r="B15" s="163" t="s">
        <v>46</v>
      </c>
      <c r="C15" s="47"/>
      <c r="D15" s="47"/>
      <c r="E15" s="48"/>
      <c r="F15" s="48"/>
      <c r="G15" s="48"/>
      <c r="H15" s="48"/>
      <c r="I15" s="48"/>
      <c r="J15" s="48"/>
      <c r="K15" s="48"/>
      <c r="L15" s="48"/>
      <c r="M15" s="46" t="s">
        <v>32</v>
      </c>
    </row>
    <row r="16" spans="1:13" ht="12.75" customHeight="1" hidden="1">
      <c r="A16" s="165"/>
      <c r="B16" s="160" t="s">
        <v>106</v>
      </c>
      <c r="C16" s="41"/>
      <c r="D16" s="41"/>
      <c r="E16" s="41"/>
      <c r="F16" s="41"/>
      <c r="G16" s="41"/>
      <c r="H16" s="40" t="s">
        <v>32</v>
      </c>
      <c r="I16" s="41"/>
      <c r="J16" s="41"/>
      <c r="K16" s="41"/>
      <c r="L16" s="41"/>
      <c r="M16" s="40" t="s">
        <v>32</v>
      </c>
    </row>
    <row r="17" spans="1:13" ht="12.75" customHeight="1" hidden="1">
      <c r="A17" s="165"/>
      <c r="B17" s="161" t="s">
        <v>8</v>
      </c>
      <c r="C17" s="43"/>
      <c r="D17" s="43"/>
      <c r="E17" s="44"/>
      <c r="F17" s="44"/>
      <c r="G17" s="44"/>
      <c r="H17" s="42"/>
      <c r="I17" s="44"/>
      <c r="J17" s="44"/>
      <c r="K17" s="44"/>
      <c r="L17" s="44"/>
      <c r="M17" s="42"/>
    </row>
    <row r="18" spans="1:13" ht="12.75" customHeight="1" hidden="1">
      <c r="A18" s="165"/>
      <c r="B18" s="162" t="s">
        <v>29</v>
      </c>
      <c r="C18" s="45"/>
      <c r="D18" s="45"/>
      <c r="E18" s="44"/>
      <c r="F18" s="44"/>
      <c r="G18" s="44"/>
      <c r="H18" s="42" t="s">
        <v>32</v>
      </c>
      <c r="I18" s="44"/>
      <c r="J18" s="44"/>
      <c r="K18" s="44"/>
      <c r="L18" s="44"/>
      <c r="M18" s="42" t="s">
        <v>32</v>
      </c>
    </row>
    <row r="19" spans="1:13" ht="12.75" customHeight="1" hidden="1">
      <c r="A19" s="165"/>
      <c r="B19" s="162" t="s">
        <v>41</v>
      </c>
      <c r="C19" s="45"/>
      <c r="D19" s="45"/>
      <c r="E19" s="44"/>
      <c r="F19" s="44"/>
      <c r="G19" s="44"/>
      <c r="H19" s="42" t="s">
        <v>32</v>
      </c>
      <c r="I19" s="44"/>
      <c r="J19" s="44"/>
      <c r="K19" s="44"/>
      <c r="L19" s="44"/>
      <c r="M19" s="42" t="s">
        <v>32</v>
      </c>
    </row>
    <row r="20" spans="1:13" ht="12.75" customHeight="1" hidden="1">
      <c r="A20" s="165"/>
      <c r="B20" s="162" t="s">
        <v>42</v>
      </c>
      <c r="C20" s="45"/>
      <c r="D20" s="45"/>
      <c r="E20" s="44"/>
      <c r="F20" s="44"/>
      <c r="G20" s="44"/>
      <c r="H20" s="42" t="s">
        <v>32</v>
      </c>
      <c r="I20" s="44"/>
      <c r="J20" s="44"/>
      <c r="K20" s="44"/>
      <c r="L20" s="44"/>
      <c r="M20" s="42" t="s">
        <v>32</v>
      </c>
    </row>
    <row r="21" spans="1:13" ht="12.75" customHeight="1" hidden="1">
      <c r="A21" s="169"/>
      <c r="B21" s="170" t="s">
        <v>46</v>
      </c>
      <c r="C21" s="171"/>
      <c r="D21" s="171"/>
      <c r="E21" s="172"/>
      <c r="F21" s="172"/>
      <c r="G21" s="172"/>
      <c r="H21" s="173" t="s">
        <v>32</v>
      </c>
      <c r="I21" s="172"/>
      <c r="J21" s="172"/>
      <c r="K21" s="172"/>
      <c r="L21" s="172"/>
      <c r="M21" s="46" t="s">
        <v>32</v>
      </c>
    </row>
    <row r="22" spans="1:13" ht="19.5" customHeight="1">
      <c r="A22" s="167">
        <v>1</v>
      </c>
      <c r="B22" s="142" t="s">
        <v>210</v>
      </c>
      <c r="C22" s="179">
        <v>801</v>
      </c>
      <c r="D22" s="179">
        <v>80101</v>
      </c>
      <c r="E22" s="180">
        <v>5000</v>
      </c>
      <c r="F22" s="180">
        <v>5000</v>
      </c>
      <c r="G22" s="181"/>
      <c r="H22" s="181"/>
      <c r="I22" s="181"/>
      <c r="J22" s="180">
        <v>5000</v>
      </c>
      <c r="K22" s="181"/>
      <c r="L22" s="180">
        <v>0</v>
      </c>
      <c r="M22" s="168"/>
    </row>
    <row r="23" spans="1:13" ht="19.5" customHeight="1">
      <c r="A23" s="167">
        <v>2</v>
      </c>
      <c r="B23" s="142" t="s">
        <v>211</v>
      </c>
      <c r="C23" s="179">
        <v>801</v>
      </c>
      <c r="D23" s="179">
        <v>80101</v>
      </c>
      <c r="E23" s="180">
        <v>83800</v>
      </c>
      <c r="F23" s="180">
        <v>83800</v>
      </c>
      <c r="G23" s="181"/>
      <c r="H23" s="181"/>
      <c r="I23" s="181"/>
      <c r="J23" s="180">
        <v>83800</v>
      </c>
      <c r="K23" s="181"/>
      <c r="L23" s="180">
        <v>0</v>
      </c>
      <c r="M23" s="168"/>
    </row>
    <row r="24" spans="1:13" ht="19.5" customHeight="1">
      <c r="A24" s="167">
        <v>3</v>
      </c>
      <c r="B24" s="142" t="s">
        <v>212</v>
      </c>
      <c r="C24" s="179">
        <v>801</v>
      </c>
      <c r="D24" s="179">
        <v>80110</v>
      </c>
      <c r="E24" s="180">
        <v>1000</v>
      </c>
      <c r="F24" s="180">
        <v>1000</v>
      </c>
      <c r="G24" s="181"/>
      <c r="H24" s="181"/>
      <c r="I24" s="181"/>
      <c r="J24" s="180">
        <v>1000</v>
      </c>
      <c r="K24" s="181"/>
      <c r="L24" s="180">
        <v>0</v>
      </c>
      <c r="M24" s="168"/>
    </row>
    <row r="25" spans="1:13" ht="12.75" customHeight="1" hidden="1">
      <c r="A25" s="174"/>
      <c r="B25" s="175" t="s">
        <v>46</v>
      </c>
      <c r="C25" s="176"/>
      <c r="D25" s="176"/>
      <c r="E25" s="177"/>
      <c r="F25" s="177"/>
      <c r="G25" s="178"/>
      <c r="H25" s="178"/>
      <c r="I25" s="178"/>
      <c r="J25" s="177"/>
      <c r="K25" s="178"/>
      <c r="L25" s="177"/>
      <c r="M25" s="48"/>
    </row>
    <row r="26" spans="1:13" s="10" customFormat="1" ht="19.5" customHeight="1">
      <c r="A26" s="166"/>
      <c r="B26" s="164" t="s">
        <v>3</v>
      </c>
      <c r="C26" s="25"/>
      <c r="D26" s="25"/>
      <c r="E26" s="23">
        <f>SUM(E22:E25)</f>
        <v>89800</v>
      </c>
      <c r="F26" s="23">
        <f>SUM(F22:F25)</f>
        <v>89800</v>
      </c>
      <c r="G26" s="23"/>
      <c r="H26" s="23"/>
      <c r="I26" s="23"/>
      <c r="J26" s="23">
        <f>SUM(J22:J25)</f>
        <v>89800</v>
      </c>
      <c r="K26" s="23"/>
      <c r="L26" s="23">
        <f>SUM(L22:L25)</f>
        <v>0</v>
      </c>
      <c r="M26" s="24"/>
    </row>
    <row r="27" ht="4.5" customHeight="1"/>
    <row r="28" ht="12.75" customHeight="1"/>
    <row r="30" spans="10:14" ht="12.75">
      <c r="J30" s="207" t="s">
        <v>253</v>
      </c>
      <c r="K30" s="207"/>
      <c r="L30" s="207"/>
      <c r="M30" s="207"/>
      <c r="N30" s="207"/>
    </row>
    <row r="31" spans="10:14" ht="12.75">
      <c r="J31" s="207" t="s">
        <v>252</v>
      </c>
      <c r="K31" s="207"/>
      <c r="L31" s="207"/>
      <c r="M31" s="207"/>
      <c r="N31" s="207"/>
    </row>
  </sheetData>
  <mergeCells count="11">
    <mergeCell ref="A1:L2"/>
    <mergeCell ref="B5:B8"/>
    <mergeCell ref="E5:E8"/>
    <mergeCell ref="C5:C8"/>
    <mergeCell ref="D5:D8"/>
    <mergeCell ref="F5:F8"/>
    <mergeCell ref="J5:L5"/>
    <mergeCell ref="J6:J8"/>
    <mergeCell ref="M5:M8"/>
    <mergeCell ref="L6:L8"/>
    <mergeCell ref="A5:A8"/>
  </mergeCells>
  <printOptions horizontalCentered="1"/>
  <pageMargins left="0.5118055555555556" right="0.5118055555555556" top="0.8902777777777778" bottom="0.6298611111111111" header="0.5118055555555556" footer="0.5118055555555556"/>
  <pageSetup horizontalDpi="300" verticalDpi="300" orientation="portrait" paperSize="9" scale="85" r:id="rId1"/>
  <headerFooter alignWithMargins="0">
    <oddHeader>&amp;R&amp;9Załącznik nr 4
do Uchwały Budżetowej Nr XXIX/169/09
z dnia 29.12.2009r.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D8" sqref="D7:D8"/>
    </sheetView>
  </sheetViews>
  <sheetFormatPr defaultColWidth="9.00390625" defaultRowHeight="12.75"/>
  <cols>
    <col min="1" max="1" width="13.00390625" style="0" customWidth="1"/>
    <col min="2" max="3" width="7.75390625" style="0" customWidth="1"/>
    <col min="4" max="4" width="10.625" style="0" customWidth="1"/>
    <col min="5" max="5" width="21.75390625" style="0" customWidth="1"/>
    <col min="6" max="6" width="8.25390625" style="0" customWidth="1"/>
    <col min="7" max="7" width="7.75390625" style="0" customWidth="1"/>
    <col min="8" max="8" width="11.00390625" style="0" customWidth="1"/>
  </cols>
  <sheetData>
    <row r="1" spans="1:8" ht="151.5" customHeight="1">
      <c r="A1" s="300" t="s">
        <v>219</v>
      </c>
      <c r="B1" s="300"/>
      <c r="C1" s="300"/>
      <c r="D1" s="300"/>
      <c r="E1" s="300"/>
      <c r="F1" s="300"/>
      <c r="G1" s="300"/>
      <c r="H1" s="300"/>
    </row>
    <row r="2" spans="1:8" ht="28.5" customHeight="1">
      <c r="A2" s="297" t="s">
        <v>95</v>
      </c>
      <c r="B2" s="298"/>
      <c r="C2" s="298"/>
      <c r="D2" s="299"/>
      <c r="E2" s="297" t="s">
        <v>96</v>
      </c>
      <c r="F2" s="298"/>
      <c r="G2" s="298"/>
      <c r="H2" s="299"/>
    </row>
    <row r="3" spans="1:8" ht="12.75">
      <c r="A3" s="182"/>
      <c r="B3" s="182" t="s">
        <v>0</v>
      </c>
      <c r="C3" s="182" t="s">
        <v>16</v>
      </c>
      <c r="D3" s="182" t="s">
        <v>215</v>
      </c>
      <c r="E3" s="182"/>
      <c r="F3" s="182" t="s">
        <v>0</v>
      </c>
      <c r="G3" s="182" t="s">
        <v>16</v>
      </c>
      <c r="H3" s="182" t="s">
        <v>215</v>
      </c>
    </row>
    <row r="4" spans="1:8" ht="73.5" customHeight="1">
      <c r="A4" s="182" t="s">
        <v>214</v>
      </c>
      <c r="B4" s="167">
        <v>756</v>
      </c>
      <c r="C4" s="167">
        <v>75618</v>
      </c>
      <c r="D4" s="185">
        <v>32681</v>
      </c>
      <c r="E4" s="182" t="s">
        <v>216</v>
      </c>
      <c r="F4" s="167">
        <v>851</v>
      </c>
      <c r="G4" s="167">
        <v>85154</v>
      </c>
      <c r="H4" s="185">
        <v>32231</v>
      </c>
    </row>
    <row r="5" spans="1:8" ht="46.5" customHeight="1">
      <c r="A5" s="165"/>
      <c r="B5" s="167"/>
      <c r="C5" s="167"/>
      <c r="D5" s="183"/>
      <c r="E5" s="182" t="s">
        <v>217</v>
      </c>
      <c r="F5" s="167">
        <v>851</v>
      </c>
      <c r="G5" s="167">
        <v>85153</v>
      </c>
      <c r="H5" s="185">
        <v>450</v>
      </c>
    </row>
    <row r="6" spans="1:8" ht="20.25" customHeight="1">
      <c r="A6" s="184" t="s">
        <v>218</v>
      </c>
      <c r="B6" s="187"/>
      <c r="C6" s="187"/>
      <c r="D6" s="188">
        <f>SUM(D4:D5)</f>
        <v>32681</v>
      </c>
      <c r="E6" s="184" t="s">
        <v>218</v>
      </c>
      <c r="F6" s="186"/>
      <c r="G6" s="186"/>
      <c r="H6" s="188">
        <f>SUM(H4:H5)</f>
        <v>32681</v>
      </c>
    </row>
    <row r="8" spans="6:7" ht="12.75">
      <c r="F8" s="207" t="s">
        <v>251</v>
      </c>
      <c r="G8" s="207"/>
    </row>
    <row r="9" spans="6:7" ht="12.75">
      <c r="F9" s="207" t="s">
        <v>252</v>
      </c>
      <c r="G9" s="207"/>
    </row>
    <row r="11" ht="12.75">
      <c r="F11" s="207"/>
    </row>
  </sheetData>
  <mergeCells count="3">
    <mergeCell ref="A2:D2"/>
    <mergeCell ref="E2:H2"/>
    <mergeCell ref="A1:H1"/>
  </mergeCells>
  <printOptions/>
  <pageMargins left="0.75" right="0.75" top="1" bottom="1" header="0.5" footer="0.5"/>
  <pageSetup horizontalDpi="600" verticalDpi="600" orientation="portrait" paperSize="9" scale="92" r:id="rId1"/>
  <headerFooter alignWithMargins="0">
    <oddHeader>&amp;RZałącznik nr 5
do Uchwały Budżetowej Nr XXIX/169/09
z dnia 29.12.2009r.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G18" sqref="G18"/>
    </sheetView>
  </sheetViews>
  <sheetFormatPr defaultColWidth="9.00390625" defaultRowHeight="12.75"/>
  <cols>
    <col min="1" max="1" width="5.25390625" style="11" customWidth="1"/>
    <col min="2" max="2" width="63.125" style="11" customWidth="1"/>
    <col min="3" max="3" width="17.75390625" style="11" customWidth="1"/>
    <col min="4" max="16384" width="9.125" style="11" customWidth="1"/>
  </cols>
  <sheetData>
    <row r="1" spans="1:10" ht="19.5" customHeight="1">
      <c r="A1" s="301" t="s">
        <v>107</v>
      </c>
      <c r="B1" s="301"/>
      <c r="C1" s="301"/>
      <c r="D1" s="38"/>
      <c r="E1" s="38"/>
      <c r="F1" s="38"/>
      <c r="G1" s="38"/>
      <c r="H1" s="38"/>
      <c r="I1" s="38"/>
      <c r="J1" s="38"/>
    </row>
    <row r="2" spans="1:7" ht="19.5" customHeight="1">
      <c r="A2" s="301" t="s">
        <v>220</v>
      </c>
      <c r="B2" s="301"/>
      <c r="C2" s="301"/>
      <c r="D2" s="38"/>
      <c r="E2" s="38"/>
      <c r="F2" s="38"/>
      <c r="G2" s="38"/>
    </row>
    <row r="4" ht="12.75">
      <c r="C4" s="17" t="s">
        <v>14</v>
      </c>
    </row>
    <row r="5" spans="1:10" ht="29.25" customHeight="1">
      <c r="A5" s="18" t="s">
        <v>15</v>
      </c>
      <c r="B5" s="18" t="s">
        <v>97</v>
      </c>
      <c r="C5" s="18" t="s">
        <v>177</v>
      </c>
      <c r="D5" s="55"/>
      <c r="E5" s="55"/>
      <c r="F5" s="55"/>
      <c r="G5" s="55"/>
      <c r="H5" s="55"/>
      <c r="I5" s="56"/>
      <c r="J5" s="56"/>
    </row>
    <row r="6" spans="1:10" ht="19.5" customHeight="1">
      <c r="A6" s="36" t="s">
        <v>103</v>
      </c>
      <c r="B6" s="22" t="s">
        <v>108</v>
      </c>
      <c r="C6" s="57">
        <v>40000</v>
      </c>
      <c r="D6" s="55"/>
      <c r="E6" s="55"/>
      <c r="F6" s="55"/>
      <c r="G6" s="55"/>
      <c r="H6" s="55"/>
      <c r="I6" s="56"/>
      <c r="J6" s="56"/>
    </row>
    <row r="7" spans="1:10" ht="19.5" customHeight="1">
      <c r="A7" s="36" t="s">
        <v>105</v>
      </c>
      <c r="B7" s="22" t="s">
        <v>109</v>
      </c>
      <c r="C7" s="57">
        <v>12000</v>
      </c>
      <c r="D7" s="55"/>
      <c r="E7" s="55"/>
      <c r="F7" s="55"/>
      <c r="G7" s="55"/>
      <c r="H7" s="55"/>
      <c r="I7" s="56"/>
      <c r="J7" s="56"/>
    </row>
    <row r="8" spans="1:10" ht="19.5" customHeight="1">
      <c r="A8" s="58" t="s">
        <v>29</v>
      </c>
      <c r="B8" s="59" t="s">
        <v>110</v>
      </c>
      <c r="C8" s="60">
        <v>12000</v>
      </c>
      <c r="D8" s="55"/>
      <c r="E8" s="55"/>
      <c r="F8" s="55"/>
      <c r="G8" s="55"/>
      <c r="H8" s="55"/>
      <c r="I8" s="56"/>
      <c r="J8" s="56"/>
    </row>
    <row r="9" spans="1:10" ht="19.5" customHeight="1">
      <c r="A9" s="61" t="s">
        <v>41</v>
      </c>
      <c r="B9" s="62"/>
      <c r="C9" s="61"/>
      <c r="D9" s="55"/>
      <c r="E9" s="55"/>
      <c r="F9" s="55"/>
      <c r="G9" s="55"/>
      <c r="H9" s="55"/>
      <c r="I9" s="56"/>
      <c r="J9" s="56"/>
    </row>
    <row r="10" spans="1:10" ht="19.5" customHeight="1">
      <c r="A10" s="63" t="s">
        <v>42</v>
      </c>
      <c r="B10" s="64"/>
      <c r="C10" s="63"/>
      <c r="D10" s="55"/>
      <c r="E10" s="55"/>
      <c r="F10" s="55"/>
      <c r="G10" s="55"/>
      <c r="H10" s="55"/>
      <c r="I10" s="56"/>
      <c r="J10" s="56"/>
    </row>
    <row r="11" spans="1:10" ht="19.5" customHeight="1">
      <c r="A11" s="36" t="s">
        <v>111</v>
      </c>
      <c r="B11" s="22" t="s">
        <v>96</v>
      </c>
      <c r="C11" s="57">
        <v>50000</v>
      </c>
      <c r="D11" s="55"/>
      <c r="E11" s="55"/>
      <c r="F11" s="55"/>
      <c r="G11" s="55"/>
      <c r="H11" s="55"/>
      <c r="I11" s="56"/>
      <c r="J11" s="56"/>
    </row>
    <row r="12" spans="1:10" ht="19.5" customHeight="1">
      <c r="A12" s="51" t="s">
        <v>29</v>
      </c>
      <c r="B12" s="65" t="s">
        <v>9</v>
      </c>
      <c r="C12" s="66">
        <v>50000</v>
      </c>
      <c r="D12" s="55"/>
      <c r="E12" s="55"/>
      <c r="F12" s="55"/>
      <c r="G12" s="55"/>
      <c r="H12" s="55"/>
      <c r="I12" s="56"/>
      <c r="J12" s="56"/>
    </row>
    <row r="13" spans="1:10" ht="15" customHeight="1">
      <c r="A13" s="61"/>
      <c r="B13" s="62" t="s">
        <v>2</v>
      </c>
      <c r="C13" s="61"/>
      <c r="D13" s="55"/>
      <c r="E13" s="55"/>
      <c r="F13" s="55"/>
      <c r="G13" s="55"/>
      <c r="H13" s="55"/>
      <c r="I13" s="56"/>
      <c r="J13" s="56"/>
    </row>
    <row r="14" spans="1:10" ht="15" customHeight="1">
      <c r="A14" s="61"/>
      <c r="B14" s="62" t="s">
        <v>11</v>
      </c>
      <c r="C14" s="67">
        <v>10000</v>
      </c>
      <c r="D14" s="55"/>
      <c r="E14" s="55"/>
      <c r="F14" s="55"/>
      <c r="G14" s="55"/>
      <c r="H14" s="55"/>
      <c r="I14" s="56"/>
      <c r="J14" s="56"/>
    </row>
    <row r="15" spans="1:10" ht="15" customHeight="1">
      <c r="A15" s="61"/>
      <c r="B15" s="62" t="s">
        <v>12</v>
      </c>
      <c r="C15" s="67">
        <v>40000</v>
      </c>
      <c r="D15" s="55"/>
      <c r="E15" s="55"/>
      <c r="F15" s="55"/>
      <c r="G15" s="55"/>
      <c r="H15" s="55"/>
      <c r="I15" s="56"/>
      <c r="J15" s="56"/>
    </row>
    <row r="16" spans="1:10" ht="19.5" customHeight="1">
      <c r="A16" s="61" t="s">
        <v>41</v>
      </c>
      <c r="B16" s="62" t="s">
        <v>10</v>
      </c>
      <c r="C16" s="61"/>
      <c r="D16" s="55"/>
      <c r="E16" s="55"/>
      <c r="F16" s="55"/>
      <c r="G16" s="55"/>
      <c r="H16" s="55"/>
      <c r="I16" s="56"/>
      <c r="J16" s="56"/>
    </row>
    <row r="17" spans="1:10" ht="15" hidden="1">
      <c r="A17" s="61"/>
      <c r="B17" s="68"/>
      <c r="C17" s="61"/>
      <c r="D17" s="55"/>
      <c r="E17" s="55"/>
      <c r="F17" s="55"/>
      <c r="G17" s="55"/>
      <c r="H17" s="55"/>
      <c r="I17" s="56"/>
      <c r="J17" s="56"/>
    </row>
    <row r="18" spans="1:10" ht="15" customHeight="1">
      <c r="A18" s="63"/>
      <c r="B18" s="69"/>
      <c r="C18" s="63"/>
      <c r="D18" s="55"/>
      <c r="E18" s="55"/>
      <c r="F18" s="55"/>
      <c r="G18" s="55"/>
      <c r="H18" s="55"/>
      <c r="I18" s="56"/>
      <c r="J18" s="56"/>
    </row>
    <row r="19" spans="1:10" ht="19.5" customHeight="1">
      <c r="A19" s="36" t="s">
        <v>112</v>
      </c>
      <c r="B19" s="22" t="s">
        <v>113</v>
      </c>
      <c r="C19" s="57">
        <v>2000</v>
      </c>
      <c r="D19" s="55"/>
      <c r="E19" s="55"/>
      <c r="F19" s="55"/>
      <c r="G19" s="55"/>
      <c r="H19" s="55"/>
      <c r="I19" s="56"/>
      <c r="J19" s="56"/>
    </row>
    <row r="20" spans="1:10" ht="15">
      <c r="A20" s="55"/>
      <c r="B20" s="55"/>
      <c r="C20" s="55"/>
      <c r="D20" s="55"/>
      <c r="E20" s="55"/>
      <c r="F20" s="55"/>
      <c r="G20" s="55"/>
      <c r="H20" s="55"/>
      <c r="I20" s="56"/>
      <c r="J20" s="56"/>
    </row>
    <row r="21" spans="1:10" ht="15">
      <c r="A21" s="55"/>
      <c r="B21" s="210"/>
      <c r="C21" s="210" t="s">
        <v>251</v>
      </c>
      <c r="D21" s="210"/>
      <c r="E21" s="55"/>
      <c r="F21" s="55"/>
      <c r="G21" s="55"/>
      <c r="H21" s="55"/>
      <c r="I21" s="56"/>
      <c r="J21" s="56"/>
    </row>
    <row r="22" spans="1:10" ht="15">
      <c r="A22" s="55"/>
      <c r="B22" s="210"/>
      <c r="C22" s="210" t="s">
        <v>252</v>
      </c>
      <c r="D22" s="210"/>
      <c r="E22" s="55"/>
      <c r="F22" s="55"/>
      <c r="G22" s="55"/>
      <c r="H22" s="55"/>
      <c r="I22" s="56"/>
      <c r="J22" s="56"/>
    </row>
    <row r="23" spans="1:10" ht="15">
      <c r="A23" s="55"/>
      <c r="E23" s="55"/>
      <c r="F23" s="55"/>
      <c r="G23" s="55"/>
      <c r="H23" s="55"/>
      <c r="I23" s="56"/>
      <c r="J23" s="56"/>
    </row>
    <row r="24" spans="1:10" ht="15">
      <c r="A24" s="55"/>
      <c r="B24" s="55"/>
      <c r="C24" s="55"/>
      <c r="D24" s="55"/>
      <c r="E24" s="55"/>
      <c r="F24" s="55"/>
      <c r="G24" s="55"/>
      <c r="H24" s="55"/>
      <c r="I24" s="56"/>
      <c r="J24" s="56"/>
    </row>
    <row r="25" spans="1:10" ht="15">
      <c r="A25" s="55"/>
      <c r="B25" s="55"/>
      <c r="C25" s="55"/>
      <c r="D25" s="55"/>
      <c r="E25" s="55"/>
      <c r="F25" s="55"/>
      <c r="G25" s="55"/>
      <c r="H25" s="55"/>
      <c r="I25" s="56"/>
      <c r="J25" s="56"/>
    </row>
    <row r="26" spans="1:10" ht="15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5">
      <c r="A28" s="56"/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5">
      <c r="A29" s="56"/>
      <c r="B29" s="56"/>
      <c r="C29" s="56"/>
      <c r="D29" s="56"/>
      <c r="E29" s="56"/>
      <c r="F29" s="56"/>
      <c r="G29" s="56"/>
      <c r="H29" s="56"/>
      <c r="I29" s="56"/>
      <c r="J29" s="56"/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 scale="96" r:id="rId1"/>
  <headerFooter alignWithMargins="0">
    <oddHeader>&amp;RZałącznik nr 6
 do Uchwały Budżetowej Nr XXIX/169/09
z dnia 29.12.2009r.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C34">
      <selection activeCell="K43" sqref="K43:M44"/>
    </sheetView>
  </sheetViews>
  <sheetFormatPr defaultColWidth="9.00390625" defaultRowHeight="12.75"/>
  <cols>
    <col min="1" max="1" width="5.25390625" style="0" customWidth="1"/>
    <col min="2" max="2" width="45.375" style="0" customWidth="1"/>
    <col min="3" max="3" width="11.75390625" style="0" customWidth="1"/>
    <col min="4" max="4" width="11.125" style="0" customWidth="1"/>
    <col min="5" max="5" width="10.75390625" style="0" customWidth="1"/>
    <col min="6" max="6" width="10.00390625" style="0" customWidth="1"/>
    <col min="9" max="9" width="10.125" style="0" bestFit="1" customWidth="1"/>
  </cols>
  <sheetData>
    <row r="1" spans="1:14" ht="18.75" customHeight="1">
      <c r="A1" s="302" t="s">
        <v>221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23.25" customHeight="1">
      <c r="A2" s="303" t="s">
        <v>15</v>
      </c>
      <c r="B2" s="303" t="s">
        <v>97</v>
      </c>
      <c r="C2" s="304" t="s">
        <v>226</v>
      </c>
      <c r="D2" s="304" t="s">
        <v>227</v>
      </c>
      <c r="E2" s="306" t="s">
        <v>244</v>
      </c>
      <c r="F2" s="306"/>
      <c r="G2" s="306"/>
      <c r="H2" s="306"/>
      <c r="I2" s="306"/>
      <c r="J2" s="306"/>
      <c r="K2" s="306"/>
      <c r="L2" s="306"/>
      <c r="M2" s="306"/>
      <c r="N2" s="306"/>
    </row>
    <row r="3" spans="1:14" ht="58.5" customHeight="1">
      <c r="A3" s="303"/>
      <c r="B3" s="303"/>
      <c r="C3" s="305"/>
      <c r="D3" s="305"/>
      <c r="E3" s="115">
        <v>2010</v>
      </c>
      <c r="F3" s="115">
        <v>2011</v>
      </c>
      <c r="G3" s="115">
        <v>2012</v>
      </c>
      <c r="H3" s="115">
        <v>2013</v>
      </c>
      <c r="I3" s="115">
        <v>2014</v>
      </c>
      <c r="J3" s="115">
        <v>2015</v>
      </c>
      <c r="K3" s="116">
        <v>2016</v>
      </c>
      <c r="L3" s="115">
        <v>2017</v>
      </c>
      <c r="M3" s="115">
        <v>2018</v>
      </c>
      <c r="N3" s="115">
        <v>2019</v>
      </c>
    </row>
    <row r="4" spans="1:14" ht="9.75" customHeight="1">
      <c r="A4" s="117">
        <v>1</v>
      </c>
      <c r="B4" s="117">
        <v>2</v>
      </c>
      <c r="C4" s="117">
        <v>3</v>
      </c>
      <c r="D4" s="117">
        <v>4</v>
      </c>
      <c r="E4" s="117">
        <v>5</v>
      </c>
      <c r="F4" s="117">
        <v>6</v>
      </c>
      <c r="G4" s="117">
        <v>7</v>
      </c>
      <c r="H4" s="117">
        <v>8</v>
      </c>
      <c r="I4" s="117">
        <v>9</v>
      </c>
      <c r="J4" s="117">
        <v>10</v>
      </c>
      <c r="K4" s="117">
        <v>11</v>
      </c>
      <c r="L4" s="117">
        <v>12</v>
      </c>
      <c r="M4" s="117">
        <v>13</v>
      </c>
      <c r="N4" s="117">
        <v>14</v>
      </c>
    </row>
    <row r="5" spans="1:14" ht="19.5" customHeight="1">
      <c r="A5" s="115" t="s">
        <v>29</v>
      </c>
      <c r="B5" s="118" t="s">
        <v>229</v>
      </c>
      <c r="C5" s="119">
        <f>SUM(C6,C10,C14,C18,C22)</f>
        <v>122160</v>
      </c>
      <c r="D5" s="119">
        <f>SUM(D6,D10,D14)</f>
        <v>4066310</v>
      </c>
      <c r="E5" s="119">
        <f>D5+E10+E14-E24-E29</f>
        <v>4860392</v>
      </c>
      <c r="F5" s="119">
        <f>E5+F10-F24-F29</f>
        <v>4179890</v>
      </c>
      <c r="G5" s="119">
        <f aca="true" t="shared" si="0" ref="G5:N5">F5-G24-G29</f>
        <v>3499388</v>
      </c>
      <c r="H5" s="119">
        <f t="shared" si="0"/>
        <v>2831786</v>
      </c>
      <c r="I5" s="119">
        <f t="shared" si="0"/>
        <v>2168484</v>
      </c>
      <c r="J5" s="119">
        <f t="shared" si="0"/>
        <v>1505182</v>
      </c>
      <c r="K5" s="119">
        <f t="shared" si="0"/>
        <v>841880</v>
      </c>
      <c r="L5" s="119">
        <f t="shared" si="0"/>
        <v>302688</v>
      </c>
      <c r="M5" s="119">
        <f t="shared" si="0"/>
        <v>135934</v>
      </c>
      <c r="N5" s="119">
        <f t="shared" si="0"/>
        <v>0</v>
      </c>
    </row>
    <row r="6" spans="1:14" ht="25.5">
      <c r="A6" s="120" t="s">
        <v>72</v>
      </c>
      <c r="B6" s="121" t="s">
        <v>230</v>
      </c>
      <c r="C6" s="126">
        <f>SUM(C7:C9)</f>
        <v>122160</v>
      </c>
      <c r="D6" s="126">
        <f>SUM(D7:D8)</f>
        <v>4066310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ht="14.25" customHeight="1">
      <c r="A7" s="122" t="s">
        <v>114</v>
      </c>
      <c r="B7" s="123" t="s">
        <v>118</v>
      </c>
      <c r="C7" s="197">
        <v>73100</v>
      </c>
      <c r="D7" s="198">
        <v>3604500</v>
      </c>
      <c r="E7" s="198"/>
      <c r="F7" s="198"/>
      <c r="G7" s="198"/>
      <c r="H7" s="198"/>
      <c r="I7" s="198"/>
      <c r="J7" s="198"/>
      <c r="K7" s="198"/>
      <c r="L7" s="198"/>
      <c r="M7" s="198"/>
      <c r="N7" s="198"/>
    </row>
    <row r="8" spans="1:14" ht="18" customHeight="1">
      <c r="A8" s="122" t="s">
        <v>115</v>
      </c>
      <c r="B8" s="123" t="s">
        <v>228</v>
      </c>
      <c r="C8" s="197">
        <v>49060</v>
      </c>
      <c r="D8" s="198">
        <v>461810</v>
      </c>
      <c r="E8" s="198"/>
      <c r="F8" s="198"/>
      <c r="G8" s="198"/>
      <c r="H8" s="198"/>
      <c r="I8" s="198"/>
      <c r="J8" s="198"/>
      <c r="K8" s="198"/>
      <c r="L8" s="198"/>
      <c r="M8" s="198"/>
      <c r="N8" s="198"/>
    </row>
    <row r="9" spans="1:14" ht="15.75" customHeight="1">
      <c r="A9" s="122" t="s">
        <v>117</v>
      </c>
      <c r="B9" s="123" t="s">
        <v>68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</row>
    <row r="10" spans="1:14" ht="29.25" customHeight="1">
      <c r="A10" s="120" t="s">
        <v>83</v>
      </c>
      <c r="B10" s="121" t="s">
        <v>245</v>
      </c>
      <c r="C10" s="126"/>
      <c r="D10" s="126"/>
      <c r="E10" s="126">
        <f>SUM(E11:E13)</f>
        <v>477280</v>
      </c>
      <c r="F10" s="126"/>
      <c r="G10" s="126"/>
      <c r="H10" s="126"/>
      <c r="I10" s="126"/>
      <c r="J10" s="126"/>
      <c r="K10" s="126"/>
      <c r="L10" s="126"/>
      <c r="M10" s="126"/>
      <c r="N10" s="126"/>
    </row>
    <row r="11" spans="1:14" ht="15" customHeight="1">
      <c r="A11" s="122" t="s">
        <v>114</v>
      </c>
      <c r="B11" s="123" t="s">
        <v>118</v>
      </c>
      <c r="C11" s="198"/>
      <c r="D11" s="198"/>
      <c r="E11" s="198">
        <v>164090</v>
      </c>
      <c r="F11" s="198"/>
      <c r="G11" s="198"/>
      <c r="H11" s="198"/>
      <c r="I11" s="198"/>
      <c r="J11" s="198"/>
      <c r="K11" s="198"/>
      <c r="L11" s="198"/>
      <c r="M11" s="198"/>
      <c r="N11" s="198"/>
    </row>
    <row r="12" spans="1:14" ht="21" customHeight="1">
      <c r="A12" s="122" t="s">
        <v>115</v>
      </c>
      <c r="B12" s="123" t="s">
        <v>228</v>
      </c>
      <c r="C12" s="198"/>
      <c r="D12" s="198"/>
      <c r="E12" s="198">
        <v>313190</v>
      </c>
      <c r="F12" s="198"/>
      <c r="G12" s="198"/>
      <c r="H12" s="198"/>
      <c r="I12" s="198"/>
      <c r="J12" s="198"/>
      <c r="K12" s="198"/>
      <c r="L12" s="198"/>
      <c r="M12" s="198"/>
      <c r="N12" s="198"/>
    </row>
    <row r="13" spans="1:14" ht="15" customHeight="1">
      <c r="A13" s="122" t="s">
        <v>117</v>
      </c>
      <c r="B13" s="123" t="s">
        <v>68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</row>
    <row r="14" spans="1:14" ht="22.5" customHeight="1">
      <c r="A14" s="120" t="s">
        <v>86</v>
      </c>
      <c r="B14" s="121" t="s">
        <v>237</v>
      </c>
      <c r="C14" s="199"/>
      <c r="D14" s="126"/>
      <c r="E14" s="126">
        <v>633006</v>
      </c>
      <c r="F14" s="126">
        <f aca="true" t="shared" si="1" ref="F14:N14">SUM(F15:F21)</f>
        <v>562672</v>
      </c>
      <c r="G14" s="126">
        <f t="shared" si="1"/>
        <v>492338</v>
      </c>
      <c r="H14" s="126">
        <f t="shared" si="1"/>
        <v>422004</v>
      </c>
      <c r="I14" s="126">
        <f t="shared" si="1"/>
        <v>351670</v>
      </c>
      <c r="J14" s="126">
        <f t="shared" si="1"/>
        <v>281336</v>
      </c>
      <c r="K14" s="126">
        <f t="shared" si="1"/>
        <v>211002</v>
      </c>
      <c r="L14" s="126">
        <f t="shared" si="1"/>
        <v>140668</v>
      </c>
      <c r="M14" s="126">
        <f t="shared" si="1"/>
        <v>70334</v>
      </c>
      <c r="N14" s="126">
        <f t="shared" si="1"/>
        <v>0</v>
      </c>
    </row>
    <row r="15" spans="1:14" ht="15" customHeight="1">
      <c r="A15" s="122" t="s">
        <v>114</v>
      </c>
      <c r="B15" s="123" t="s">
        <v>118</v>
      </c>
      <c r="C15" s="198"/>
      <c r="D15" s="198"/>
      <c r="E15" s="198"/>
      <c r="F15" s="198">
        <f aca="true" t="shared" si="2" ref="F15:N15">E14-F29</f>
        <v>562672</v>
      </c>
      <c r="G15" s="198">
        <f t="shared" si="2"/>
        <v>492338</v>
      </c>
      <c r="H15" s="198">
        <f t="shared" si="2"/>
        <v>422004</v>
      </c>
      <c r="I15" s="198">
        <f t="shared" si="2"/>
        <v>351670</v>
      </c>
      <c r="J15" s="198">
        <f t="shared" si="2"/>
        <v>281336</v>
      </c>
      <c r="K15" s="198">
        <f t="shared" si="2"/>
        <v>211002</v>
      </c>
      <c r="L15" s="198">
        <f t="shared" si="2"/>
        <v>140668</v>
      </c>
      <c r="M15" s="198">
        <f t="shared" si="2"/>
        <v>70334</v>
      </c>
      <c r="N15" s="198">
        <f t="shared" si="2"/>
        <v>0</v>
      </c>
    </row>
    <row r="16" spans="1:14" ht="15" customHeight="1">
      <c r="A16" s="122" t="s">
        <v>115</v>
      </c>
      <c r="B16" s="123" t="s">
        <v>228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</row>
    <row r="17" spans="1:14" ht="15" customHeight="1">
      <c r="A17" s="122" t="s">
        <v>117</v>
      </c>
      <c r="B17" s="123" t="s">
        <v>68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</row>
    <row r="18" spans="1:14" ht="28.5" customHeight="1">
      <c r="A18" s="120" t="s">
        <v>192</v>
      </c>
      <c r="B18" s="121" t="s">
        <v>246</v>
      </c>
      <c r="C18" s="126"/>
      <c r="D18" s="126"/>
      <c r="E18" s="126">
        <f>SUM(E19:E21)</f>
        <v>633006</v>
      </c>
      <c r="F18" s="126"/>
      <c r="G18" s="126"/>
      <c r="H18" s="126"/>
      <c r="I18" s="126"/>
      <c r="J18" s="126"/>
      <c r="K18" s="126"/>
      <c r="L18" s="126"/>
      <c r="M18" s="126"/>
      <c r="N18" s="126"/>
    </row>
    <row r="19" spans="1:14" ht="17.25" customHeight="1">
      <c r="A19" s="122" t="s">
        <v>114</v>
      </c>
      <c r="B19" s="123" t="s">
        <v>118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1:14" ht="13.5" customHeight="1">
      <c r="A20" s="122" t="s">
        <v>115</v>
      </c>
      <c r="B20" s="123" t="s">
        <v>228</v>
      </c>
      <c r="C20" s="126"/>
      <c r="D20" s="126"/>
      <c r="E20" s="198">
        <v>633006</v>
      </c>
      <c r="F20" s="126"/>
      <c r="G20" s="126"/>
      <c r="H20" s="126"/>
      <c r="I20" s="126"/>
      <c r="J20" s="126"/>
      <c r="K20" s="126"/>
      <c r="L20" s="126"/>
      <c r="M20" s="126"/>
      <c r="N20" s="126"/>
    </row>
    <row r="21" spans="1:14" ht="13.5" customHeight="1">
      <c r="A21" s="122" t="s">
        <v>117</v>
      </c>
      <c r="B21" s="123" t="s">
        <v>68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</row>
    <row r="22" spans="1:14" ht="26.25" customHeight="1">
      <c r="A22" s="120" t="s">
        <v>193</v>
      </c>
      <c r="B22" s="128" t="s">
        <v>231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1:14" ht="15" customHeight="1">
      <c r="A23" s="115">
        <v>2</v>
      </c>
      <c r="B23" s="118" t="s">
        <v>233</v>
      </c>
      <c r="C23" s="119"/>
      <c r="D23" s="119"/>
      <c r="E23" s="119">
        <f>SUM(E24,E29,E34:E35)</f>
        <v>506204</v>
      </c>
      <c r="F23" s="119">
        <f>SUM(F24,F29,F34:F35)</f>
        <v>850502</v>
      </c>
      <c r="G23" s="119">
        <f aca="true" t="shared" si="3" ref="G23:N23">SUM(G24,G29,G34:G35)</f>
        <v>830502</v>
      </c>
      <c r="H23" s="119">
        <f t="shared" si="3"/>
        <v>794602</v>
      </c>
      <c r="I23" s="119">
        <f t="shared" si="3"/>
        <v>766302</v>
      </c>
      <c r="J23" s="119">
        <f t="shared" si="3"/>
        <v>741302</v>
      </c>
      <c r="K23" s="119">
        <f t="shared" si="3"/>
        <v>718302</v>
      </c>
      <c r="L23" s="119">
        <f t="shared" si="3"/>
        <v>570192</v>
      </c>
      <c r="M23" s="119">
        <f t="shared" si="3"/>
        <v>181754</v>
      </c>
      <c r="N23" s="119">
        <f t="shared" si="3"/>
        <v>142934</v>
      </c>
    </row>
    <row r="24" spans="1:14" ht="18.75" customHeight="1">
      <c r="A24" s="124" t="s">
        <v>89</v>
      </c>
      <c r="B24" s="125" t="s">
        <v>232</v>
      </c>
      <c r="C24" s="126"/>
      <c r="D24" s="126"/>
      <c r="E24" s="126">
        <f aca="true" t="shared" si="4" ref="E24:N24">SUM(E25:E28)</f>
        <v>316204</v>
      </c>
      <c r="F24" s="126">
        <f>SUM(F25:F28)</f>
        <v>610168</v>
      </c>
      <c r="G24" s="126">
        <f t="shared" si="4"/>
        <v>610168</v>
      </c>
      <c r="H24" s="126">
        <f t="shared" si="4"/>
        <v>597268</v>
      </c>
      <c r="I24" s="126">
        <f t="shared" si="4"/>
        <v>592968</v>
      </c>
      <c r="J24" s="126">
        <f t="shared" si="4"/>
        <v>592968</v>
      </c>
      <c r="K24" s="126">
        <f t="shared" si="4"/>
        <v>592968</v>
      </c>
      <c r="L24" s="126">
        <f t="shared" si="4"/>
        <v>468858</v>
      </c>
      <c r="M24" s="126">
        <f t="shared" si="4"/>
        <v>96420</v>
      </c>
      <c r="N24" s="126">
        <f t="shared" si="4"/>
        <v>65600</v>
      </c>
    </row>
    <row r="25" spans="1:14" ht="15.75" customHeight="1">
      <c r="A25" s="122" t="s">
        <v>114</v>
      </c>
      <c r="B25" s="123" t="s">
        <v>116</v>
      </c>
      <c r="C25" s="198"/>
      <c r="D25" s="200"/>
      <c r="E25" s="198">
        <v>252774</v>
      </c>
      <c r="F25" s="198">
        <v>531348</v>
      </c>
      <c r="G25" s="198">
        <v>531348</v>
      </c>
      <c r="H25" s="198">
        <v>531348</v>
      </c>
      <c r="I25" s="198">
        <v>531348</v>
      </c>
      <c r="J25" s="198">
        <v>531348</v>
      </c>
      <c r="K25" s="198">
        <v>531348</v>
      </c>
      <c r="L25" s="198">
        <v>407238</v>
      </c>
      <c r="M25" s="198">
        <v>34800</v>
      </c>
      <c r="N25" s="198">
        <v>34790</v>
      </c>
    </row>
    <row r="26" spans="1:14" ht="15.75" customHeight="1">
      <c r="A26" s="122" t="s">
        <v>115</v>
      </c>
      <c r="B26" s="123" t="s">
        <v>234</v>
      </c>
      <c r="C26" s="198"/>
      <c r="D26" s="200"/>
      <c r="E26" s="198">
        <v>63430</v>
      </c>
      <c r="F26" s="198">
        <v>78820</v>
      </c>
      <c r="G26" s="198">
        <v>78820</v>
      </c>
      <c r="H26" s="198">
        <v>65920</v>
      </c>
      <c r="I26" s="198">
        <v>61620</v>
      </c>
      <c r="J26" s="198">
        <v>61620</v>
      </c>
      <c r="K26" s="198">
        <v>61620</v>
      </c>
      <c r="L26" s="198">
        <v>61620</v>
      </c>
      <c r="M26" s="198">
        <v>61620</v>
      </c>
      <c r="N26" s="198">
        <v>30810</v>
      </c>
    </row>
    <row r="27" spans="1:14" ht="15.75" customHeight="1">
      <c r="A27" s="122" t="s">
        <v>117</v>
      </c>
      <c r="B27" s="123" t="s">
        <v>119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</row>
    <row r="28" spans="1:14" ht="15.75" customHeight="1">
      <c r="A28" s="122" t="s">
        <v>235</v>
      </c>
      <c r="B28" s="123" t="s">
        <v>120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</row>
    <row r="29" spans="1:14" ht="17.25" customHeight="1">
      <c r="A29" s="120" t="s">
        <v>90</v>
      </c>
      <c r="B29" s="121" t="s">
        <v>236</v>
      </c>
      <c r="C29" s="126"/>
      <c r="D29" s="126"/>
      <c r="E29" s="126">
        <f>SUM(E30:E33)</f>
        <v>0</v>
      </c>
      <c r="F29" s="126">
        <f>SUM(F30:F33)</f>
        <v>70334</v>
      </c>
      <c r="G29" s="126">
        <f aca="true" t="shared" si="5" ref="G29:N29">SUM(G30:G33)</f>
        <v>70334</v>
      </c>
      <c r="H29" s="126">
        <f t="shared" si="5"/>
        <v>70334</v>
      </c>
      <c r="I29" s="126">
        <f t="shared" si="5"/>
        <v>70334</v>
      </c>
      <c r="J29" s="126">
        <f t="shared" si="5"/>
        <v>70334</v>
      </c>
      <c r="K29" s="126">
        <f t="shared" si="5"/>
        <v>70334</v>
      </c>
      <c r="L29" s="126">
        <f t="shared" si="5"/>
        <v>70334</v>
      </c>
      <c r="M29" s="126">
        <f t="shared" si="5"/>
        <v>70334</v>
      </c>
      <c r="N29" s="126">
        <f t="shared" si="5"/>
        <v>70334</v>
      </c>
    </row>
    <row r="30" spans="1:14" ht="15.75" customHeight="1">
      <c r="A30" s="122" t="s">
        <v>114</v>
      </c>
      <c r="B30" s="123" t="s">
        <v>116</v>
      </c>
      <c r="C30" s="126"/>
      <c r="D30" s="126"/>
      <c r="E30" s="198">
        <v>0</v>
      </c>
      <c r="F30" s="198">
        <v>70334</v>
      </c>
      <c r="G30" s="198">
        <v>70334</v>
      </c>
      <c r="H30" s="198">
        <v>70334</v>
      </c>
      <c r="I30" s="198">
        <v>70334</v>
      </c>
      <c r="J30" s="198">
        <v>70334</v>
      </c>
      <c r="K30" s="198">
        <v>70334</v>
      </c>
      <c r="L30" s="198">
        <v>70334</v>
      </c>
      <c r="M30" s="198">
        <v>70334</v>
      </c>
      <c r="N30" s="198">
        <v>70334</v>
      </c>
    </row>
    <row r="31" spans="1:14" ht="15.75" customHeight="1">
      <c r="A31" s="122" t="s">
        <v>115</v>
      </c>
      <c r="B31" s="123" t="s">
        <v>234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</row>
    <row r="32" spans="1:14" ht="15.75" customHeight="1">
      <c r="A32" s="122" t="s">
        <v>117</v>
      </c>
      <c r="B32" s="123" t="s">
        <v>119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</row>
    <row r="33" spans="1:14" ht="15.75" customHeight="1">
      <c r="A33" s="122" t="s">
        <v>235</v>
      </c>
      <c r="B33" s="123" t="s">
        <v>120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</row>
    <row r="34" spans="1:14" ht="19.5" customHeight="1">
      <c r="A34" s="120" t="s">
        <v>121</v>
      </c>
      <c r="B34" s="121" t="s">
        <v>239</v>
      </c>
      <c r="C34" s="126"/>
      <c r="D34" s="126"/>
      <c r="E34" s="126">
        <v>187500</v>
      </c>
      <c r="F34" s="126">
        <v>167600</v>
      </c>
      <c r="G34" s="126">
        <v>147700</v>
      </c>
      <c r="H34" s="126">
        <v>124800</v>
      </c>
      <c r="I34" s="126">
        <v>100900</v>
      </c>
      <c r="J34" s="126">
        <v>76000</v>
      </c>
      <c r="K34" s="126">
        <v>53100</v>
      </c>
      <c r="L34" s="126">
        <v>29200</v>
      </c>
      <c r="M34" s="126">
        <v>13300</v>
      </c>
      <c r="N34" s="126">
        <v>5400</v>
      </c>
    </row>
    <row r="35" spans="1:14" ht="15.75" customHeight="1">
      <c r="A35" s="120" t="s">
        <v>238</v>
      </c>
      <c r="B35" s="121" t="s">
        <v>240</v>
      </c>
      <c r="C35" s="126"/>
      <c r="D35" s="201"/>
      <c r="E35" s="126">
        <v>2500</v>
      </c>
      <c r="F35" s="126">
        <v>2400</v>
      </c>
      <c r="G35" s="126">
        <v>2300</v>
      </c>
      <c r="H35" s="126">
        <v>2200</v>
      </c>
      <c r="I35" s="126">
        <v>2100</v>
      </c>
      <c r="J35" s="126">
        <v>2000</v>
      </c>
      <c r="K35" s="126">
        <v>1900</v>
      </c>
      <c r="L35" s="126">
        <v>1800</v>
      </c>
      <c r="M35" s="126">
        <v>1700</v>
      </c>
      <c r="N35" s="126">
        <v>1600</v>
      </c>
    </row>
    <row r="36" spans="1:14" ht="24.75" customHeight="1">
      <c r="A36" s="115" t="s">
        <v>42</v>
      </c>
      <c r="B36" s="118" t="s">
        <v>122</v>
      </c>
      <c r="C36" s="119">
        <v>8012145</v>
      </c>
      <c r="D36" s="119">
        <v>9000000</v>
      </c>
      <c r="E36" s="119">
        <v>14224778</v>
      </c>
      <c r="F36" s="119">
        <v>10150000</v>
      </c>
      <c r="G36" s="119">
        <v>9000000</v>
      </c>
      <c r="H36" s="119">
        <v>9100000</v>
      </c>
      <c r="I36" s="119">
        <v>9200000</v>
      </c>
      <c r="J36" s="119">
        <v>9300000</v>
      </c>
      <c r="K36" s="119">
        <v>9400000</v>
      </c>
      <c r="L36" s="119">
        <v>9500000</v>
      </c>
      <c r="M36" s="119">
        <v>9600000</v>
      </c>
      <c r="N36" s="119">
        <v>9700000</v>
      </c>
    </row>
    <row r="37" spans="1:14" ht="21" customHeight="1">
      <c r="A37" s="115" t="s">
        <v>46</v>
      </c>
      <c r="B37" s="118" t="s">
        <v>123</v>
      </c>
      <c r="C37" s="119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</row>
    <row r="38" spans="1:14" ht="21" customHeight="1">
      <c r="A38" s="120" t="s">
        <v>124</v>
      </c>
      <c r="B38" s="121" t="s">
        <v>241</v>
      </c>
      <c r="C38" s="202">
        <f aca="true" t="shared" si="6" ref="C38:N38">C5/C36</f>
        <v>0.015246853370726565</v>
      </c>
      <c r="D38" s="202">
        <f t="shared" si="6"/>
        <v>0.4518122222222222</v>
      </c>
      <c r="E38" s="202">
        <f t="shared" si="6"/>
        <v>0.34168491065379014</v>
      </c>
      <c r="F38" s="202">
        <f t="shared" si="6"/>
        <v>0.4118118226600985</v>
      </c>
      <c r="G38" s="202">
        <f t="shared" si="6"/>
        <v>0.3888208888888889</v>
      </c>
      <c r="H38" s="202">
        <f t="shared" si="6"/>
        <v>0.31118527472527474</v>
      </c>
      <c r="I38" s="202">
        <f t="shared" si="6"/>
        <v>0.23570478260869565</v>
      </c>
      <c r="J38" s="202">
        <f t="shared" si="6"/>
        <v>0.16184752688172044</v>
      </c>
      <c r="K38" s="202">
        <f t="shared" si="6"/>
        <v>0.08956170212765957</v>
      </c>
      <c r="L38" s="202">
        <f t="shared" si="6"/>
        <v>0.0318618947368421</v>
      </c>
      <c r="M38" s="202">
        <f t="shared" si="6"/>
        <v>0.014159791666666666</v>
      </c>
      <c r="N38" s="202">
        <f t="shared" si="6"/>
        <v>0</v>
      </c>
    </row>
    <row r="39" spans="1:14" ht="19.5" customHeight="1">
      <c r="A39" s="120" t="s">
        <v>125</v>
      </c>
      <c r="B39" s="121" t="s">
        <v>242</v>
      </c>
      <c r="C39" s="202">
        <f aca="true" t="shared" si="7" ref="C39:N39">(C5-C14)/C36</f>
        <v>0.015246853370726565</v>
      </c>
      <c r="D39" s="202">
        <f t="shared" si="7"/>
        <v>0.4518122222222222</v>
      </c>
      <c r="E39" s="202">
        <f t="shared" si="7"/>
        <v>0.2971846731105399</v>
      </c>
      <c r="F39" s="202">
        <f t="shared" si="7"/>
        <v>0.356376157635468</v>
      </c>
      <c r="G39" s="202">
        <f t="shared" si="7"/>
        <v>0.3341166666666667</v>
      </c>
      <c r="H39" s="202">
        <f t="shared" si="7"/>
        <v>0.2648112087912088</v>
      </c>
      <c r="I39" s="202">
        <f t="shared" si="7"/>
        <v>0.19747978260869564</v>
      </c>
      <c r="J39" s="202">
        <f t="shared" si="7"/>
        <v>0.1315963440860215</v>
      </c>
      <c r="K39" s="202">
        <f t="shared" si="7"/>
        <v>0.06711468085106383</v>
      </c>
      <c r="L39" s="202">
        <f t="shared" si="7"/>
        <v>0.017054736842105265</v>
      </c>
      <c r="M39" s="202">
        <f t="shared" si="7"/>
        <v>0.006833333333333334</v>
      </c>
      <c r="N39" s="202">
        <f t="shared" si="7"/>
        <v>0</v>
      </c>
    </row>
    <row r="40" spans="1:14" ht="18.75" customHeight="1">
      <c r="A40" s="120" t="s">
        <v>126</v>
      </c>
      <c r="B40" s="121" t="s">
        <v>243</v>
      </c>
      <c r="C40" s="203"/>
      <c r="D40" s="202"/>
      <c r="E40" s="202">
        <f aca="true" t="shared" si="8" ref="E40:N40">E23/E36</f>
        <v>0.03558607382132783</v>
      </c>
      <c r="F40" s="202">
        <f t="shared" si="8"/>
        <v>0.08379330049261084</v>
      </c>
      <c r="G40" s="202">
        <f t="shared" si="8"/>
        <v>0.092278</v>
      </c>
      <c r="H40" s="202">
        <f t="shared" si="8"/>
        <v>0.0873189010989011</v>
      </c>
      <c r="I40" s="202">
        <f t="shared" si="8"/>
        <v>0.08329369565217391</v>
      </c>
      <c r="J40" s="202">
        <f t="shared" si="8"/>
        <v>0.07970989247311829</v>
      </c>
      <c r="K40" s="202">
        <f t="shared" si="8"/>
        <v>0.07641510638297873</v>
      </c>
      <c r="L40" s="202">
        <f t="shared" si="8"/>
        <v>0.06002021052631579</v>
      </c>
      <c r="M40" s="202">
        <f t="shared" si="8"/>
        <v>0.018932708333333333</v>
      </c>
      <c r="N40" s="202">
        <f t="shared" si="8"/>
        <v>0.014735463917525773</v>
      </c>
    </row>
    <row r="41" spans="1:14" ht="24.75" customHeight="1">
      <c r="A41" s="120" t="s">
        <v>127</v>
      </c>
      <c r="B41" s="121" t="s">
        <v>247</v>
      </c>
      <c r="C41" s="203"/>
      <c r="D41" s="204"/>
      <c r="E41" s="202">
        <f>(E24+E34)/E36</f>
        <v>0.035410324154092246</v>
      </c>
      <c r="F41" s="202">
        <f aca="true" t="shared" si="9" ref="F41:N41">(F24+F34)/F36</f>
        <v>0.07662738916256158</v>
      </c>
      <c r="G41" s="202">
        <f t="shared" si="9"/>
        <v>0.08420755555555555</v>
      </c>
      <c r="H41" s="202">
        <f t="shared" si="9"/>
        <v>0.07934813186813187</v>
      </c>
      <c r="I41" s="202">
        <f t="shared" si="9"/>
        <v>0.0754204347826087</v>
      </c>
      <c r="J41" s="202">
        <f t="shared" si="9"/>
        <v>0.07193204301075269</v>
      </c>
      <c r="K41" s="202">
        <f t="shared" si="9"/>
        <v>0.06873063829787233</v>
      </c>
      <c r="L41" s="202">
        <f t="shared" si="9"/>
        <v>0.05242715789473684</v>
      </c>
      <c r="M41" s="202">
        <f t="shared" si="9"/>
        <v>0.011429166666666667</v>
      </c>
      <c r="N41" s="202">
        <f t="shared" si="9"/>
        <v>0.007319587628865979</v>
      </c>
    </row>
    <row r="42" ht="21" customHeight="1">
      <c r="A42" s="129" t="s">
        <v>225</v>
      </c>
    </row>
    <row r="43" spans="11:13" ht="12.75">
      <c r="K43" s="207" t="s">
        <v>250</v>
      </c>
      <c r="L43" s="207" t="s">
        <v>248</v>
      </c>
      <c r="M43" s="207"/>
    </row>
    <row r="44" spans="11:13" ht="12.75">
      <c r="K44" s="207" t="s">
        <v>249</v>
      </c>
      <c r="L44" s="207"/>
      <c r="M44" s="207"/>
    </row>
    <row r="45" ht="12.75">
      <c r="G45" s="196"/>
    </row>
    <row r="52" ht="12.75">
      <c r="C52" s="205"/>
    </row>
  </sheetData>
  <mergeCells count="6">
    <mergeCell ref="A1:N1"/>
    <mergeCell ref="A2:A3"/>
    <mergeCell ref="B2:B3"/>
    <mergeCell ref="D2:D3"/>
    <mergeCell ref="E2:N2"/>
    <mergeCell ref="C2:C3"/>
  </mergeCells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2010-01-05T13:23:09Z</cp:lastPrinted>
  <dcterms:created xsi:type="dcterms:W3CDTF">1998-12-09T13:02:10Z</dcterms:created>
  <dcterms:modified xsi:type="dcterms:W3CDTF">2010-01-05T13:23:11Z</dcterms:modified>
  <cp:category/>
  <cp:version/>
  <cp:contentType/>
  <cp:contentStatus/>
  <cp:revision>1</cp:revision>
</cp:coreProperties>
</file>