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E560\Desktop\Documents\Wykonanie budżetu od 2016 r\Wykonanie budżetu za 2016 rok\"/>
    </mc:Choice>
  </mc:AlternateContent>
  <bookViews>
    <workbookView xWindow="0" yWindow="0" windowWidth="28800" windowHeight="12210"/>
  </bookViews>
  <sheets>
    <sheet name="Zał. Nr 2b - GOPS" sheetId="2" r:id="rId1"/>
    <sheet name="Arkusz1" sheetId="1" r:id="rId2"/>
  </sheets>
  <definedNames>
    <definedName name="_xlnm.Print_Area" localSheetId="0">'Zał. Nr 2b - GOPS'!$A$1:$G$132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2" l="1"/>
  <c r="E55" i="2"/>
  <c r="E50" i="2"/>
  <c r="E53" i="2"/>
  <c r="E51" i="2"/>
  <c r="F16" i="2" l="1"/>
  <c r="F19" i="2"/>
  <c r="E16" i="2"/>
  <c r="F11" i="2"/>
  <c r="E11" i="2"/>
  <c r="G13" i="2" l="1"/>
  <c r="G12" i="2"/>
  <c r="G11" i="2"/>
  <c r="G14" i="2"/>
  <c r="G72" i="2"/>
  <c r="G68" i="2"/>
  <c r="E61" i="2"/>
  <c r="G63" i="2"/>
  <c r="G88" i="2" l="1"/>
  <c r="G67" i="2"/>
  <c r="G69" i="2"/>
  <c r="G70" i="2"/>
  <c r="G71" i="2"/>
  <c r="G73" i="2"/>
  <c r="G74" i="2"/>
  <c r="G65" i="2"/>
  <c r="G46" i="2"/>
  <c r="G47" i="2"/>
  <c r="G48" i="2"/>
  <c r="G49" i="2"/>
  <c r="G24" i="2"/>
  <c r="G25" i="2"/>
  <c r="G17" i="2"/>
  <c r="G19" i="2"/>
  <c r="E83" i="2" l="1"/>
  <c r="G82" i="2"/>
  <c r="F81" i="2"/>
  <c r="E81" i="2"/>
  <c r="F76" i="2"/>
  <c r="E76" i="2"/>
  <c r="E75" i="2" s="1"/>
  <c r="E64" i="2"/>
  <c r="G62" i="2"/>
  <c r="G59" i="2"/>
  <c r="G58" i="2"/>
  <c r="G55" i="2"/>
  <c r="F53" i="2"/>
  <c r="F51" i="2"/>
  <c r="G45" i="2"/>
  <c r="E27" i="2"/>
  <c r="E15" i="2"/>
  <c r="G10" i="2"/>
  <c r="G81" i="2" l="1"/>
  <c r="G61" i="2"/>
  <c r="E80" i="2"/>
  <c r="E9" i="2" s="1"/>
  <c r="F75" i="2"/>
  <c r="G75" i="2" s="1"/>
  <c r="G76" i="2"/>
  <c r="F64" i="2"/>
  <c r="G64" i="2" s="1"/>
  <c r="G66" i="2"/>
  <c r="F83" i="2"/>
  <c r="G83" i="2" s="1"/>
  <c r="G84" i="2"/>
  <c r="F27" i="2"/>
  <c r="G28" i="2"/>
  <c r="F50" i="2"/>
  <c r="G50" i="2" s="1"/>
  <c r="G18" i="2"/>
  <c r="F80" i="2" l="1"/>
  <c r="G80" i="2" s="1"/>
  <c r="F15" i="2"/>
  <c r="G16" i="2"/>
  <c r="G60" i="2"/>
  <c r="G26" i="2"/>
  <c r="G27" i="2"/>
  <c r="G15" i="2" l="1"/>
  <c r="F9" i="2"/>
  <c r="G9" i="2" s="1"/>
  <c r="G90" i="2"/>
</calcChain>
</file>

<file path=xl/sharedStrings.xml><?xml version="1.0" encoding="utf-8"?>
<sst xmlns="http://schemas.openxmlformats.org/spreadsheetml/2006/main" count="143" uniqueCount="115">
  <si>
    <t>[zł]</t>
  </si>
  <si>
    <t>Dział</t>
  </si>
  <si>
    <t>Rozdział</t>
  </si>
  <si>
    <t>Paragraf</t>
  </si>
  <si>
    <t>Treść</t>
  </si>
  <si>
    <t>Plan</t>
  </si>
  <si>
    <t>Wykonanie</t>
  </si>
  <si>
    <t>Wskaźnik
% (kol.6/5)</t>
  </si>
  <si>
    <t>1</t>
  </si>
  <si>
    <t>2</t>
  </si>
  <si>
    <t>3</t>
  </si>
  <si>
    <t>852</t>
  </si>
  <si>
    <t>Pomoc społeczna</t>
  </si>
  <si>
    <t>85204</t>
  </si>
  <si>
    <t>4330</t>
  </si>
  <si>
    <t>Zakup usług przez jednostki samorządu terytorialnego od innych JST</t>
  </si>
  <si>
    <t>85211</t>
  </si>
  <si>
    <t>Świadczenie wychowawcze</t>
  </si>
  <si>
    <t>Zadania zlecone</t>
  </si>
  <si>
    <t>Świadczenia społeczne</t>
  </si>
  <si>
    <t>4010,4110,4120</t>
  </si>
  <si>
    <t>Wynagrodzenia i składki od nich naliczane</t>
  </si>
  <si>
    <t>wyposażenie GOPS</t>
  </si>
  <si>
    <t>publikacja "Świadczenie wychowawcze"</t>
  </si>
  <si>
    <t>zakup licencji</t>
  </si>
  <si>
    <t>usługa informatyczna</t>
  </si>
  <si>
    <t>Szkolenia pracowników</t>
  </si>
  <si>
    <t>85212</t>
  </si>
  <si>
    <t>Świadczenia rodzinne, świadczenia z funduszu alimentacyjnego oraz składki na ubezpieczenia emerytalne i rentowe z ubezpieczenia społecznego</t>
  </si>
  <si>
    <t>3110</t>
  </si>
  <si>
    <t>Świadczenia rodzinne, w tym:</t>
  </si>
  <si>
    <t>zasiłek rodzinny</t>
  </si>
  <si>
    <t>dodatek z tytułu urodzenia dziecka</t>
  </si>
  <si>
    <t>dodatek z tytułu samotnego wychow.dziecka</t>
  </si>
  <si>
    <t>dodatek-kształcenie i rehabil.dziecka niepełnosprawnego</t>
  </si>
  <si>
    <t>dodatek z tyt.podjęcia nauki przez dziecko poza miejscem zamieszkania</t>
  </si>
  <si>
    <t>dodatek z tyt.wych.dziecka w rodzinie wielodzietnej</t>
  </si>
  <si>
    <t>dodatekz  tytulu rozpoczęcia roku szkolnego</t>
  </si>
  <si>
    <t>dodatek z tytułu opieki nad dzieckiem w okresie korzystania z urlopu wychowawczego</t>
  </si>
  <si>
    <t>zasiłek dla opiekuna</t>
  </si>
  <si>
    <t>zasiłek pielęgnacyjny</t>
  </si>
  <si>
    <t>specjalny zasiłek opiekuńczy</t>
  </si>
  <si>
    <t>świadczenie pielęgnacyjne</t>
  </si>
  <si>
    <t>jednorazowa zapomoga z tyt.urzodzenia dziecka</t>
  </si>
  <si>
    <t>świadczenia z f.alimentacyjnego</t>
  </si>
  <si>
    <t>świadczenia na podst.art.5 ust.3 "zlotowka za złotówkę"</t>
  </si>
  <si>
    <t>świadczenie rodzicielskie</t>
  </si>
  <si>
    <t>4010,4040,4110,4120</t>
  </si>
  <si>
    <t>4210</t>
  </si>
  <si>
    <t>materiały biurowe</t>
  </si>
  <si>
    <t>4300</t>
  </si>
  <si>
    <t>prowizje bankowe, opłata pocztowa</t>
  </si>
  <si>
    <t>4440</t>
  </si>
  <si>
    <t>odpis na ZFŚS</t>
  </si>
  <si>
    <t>4700</t>
  </si>
  <si>
    <t>szkolenia pracowników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</si>
  <si>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</si>
  <si>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</si>
  <si>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</si>
  <si>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ubezpieczenie zdrowotne</t>
  </si>
  <si>
    <t>Zadania własne</t>
  </si>
  <si>
    <t>ubezpieczenie zdrowotne, w tym od osób pobierających zasiłki stałe</t>
  </si>
  <si>
    <t>85214</t>
  </si>
  <si>
    <t>Zasiłki i pomoc w naturze oraz składki na ubezpieczenia emerytalne i rentowe</t>
  </si>
  <si>
    <t>zasiłek celowy</t>
  </si>
  <si>
    <t>zasiłek okresowy</t>
  </si>
  <si>
    <t>85215</t>
  </si>
  <si>
    <t>Dodatki mieszkaniowe</t>
  </si>
  <si>
    <t>85216</t>
  </si>
  <si>
    <t>Zasiłki stałe</t>
  </si>
  <si>
    <t>85219</t>
  </si>
  <si>
    <t>Ośrodki pomocy społecznej</t>
  </si>
  <si>
    <t>świadczenie społeczne</t>
  </si>
  <si>
    <t>zakup materiałów i wyposażenia</t>
  </si>
  <si>
    <t>3020</t>
  </si>
  <si>
    <t>wydatki osobowe niezaliczane do wynagrodzeń</t>
  </si>
  <si>
    <t>Zakup materiałów i wyposażenia, w tym druki, materiały biurowe, komputeri akcesoria komputerowe, wyposażenie GOPS</t>
  </si>
  <si>
    <t>Zakup usług pozostałych, w tym prowizja bankowa, zakup znaczków pocztowych, opłata pocztowa, usługa informatyczna.</t>
  </si>
  <si>
    <t>4360</t>
  </si>
  <si>
    <t>usługi telekomunikacyjne</t>
  </si>
  <si>
    <t>4410</t>
  </si>
  <si>
    <t>podróże słuzbowe</t>
  </si>
  <si>
    <t>Odpis na ZFŚS</t>
  </si>
  <si>
    <t>85228</t>
  </si>
  <si>
    <t>Usługi opiekuńcze</t>
  </si>
  <si>
    <t>4110</t>
  </si>
  <si>
    <t>składki na ubezpieczenie społeczne</t>
  </si>
  <si>
    <t>4120</t>
  </si>
  <si>
    <t>składki na FP</t>
  </si>
  <si>
    <t>4170</t>
  </si>
  <si>
    <t>Wynagrodzenia bezosobowe</t>
  </si>
  <si>
    <t>85295</t>
  </si>
  <si>
    <t>Pozostała działalność</t>
  </si>
  <si>
    <t xml:space="preserve">Świadczenia społeczne, w tym: </t>
  </si>
  <si>
    <t>zadania ŁUW</t>
  </si>
  <si>
    <t>partycypacja w kosztach transportu do ŚDS w Strobinie</t>
  </si>
  <si>
    <t>zakup usług pozostałych</t>
  </si>
  <si>
    <t>Razem:</t>
  </si>
  <si>
    <t>Zakup materiałów i wyposażenia, w tym:</t>
  </si>
  <si>
    <t>Zakup materiałów i wyposażenia</t>
  </si>
  <si>
    <t>85206</t>
  </si>
  <si>
    <t>Wspieranie rodziny</t>
  </si>
  <si>
    <t>druki, materiały biurowe</t>
  </si>
  <si>
    <t>4280</t>
  </si>
  <si>
    <t>Zakup usług zdrowotnych</t>
  </si>
  <si>
    <t>4430</t>
  </si>
  <si>
    <t>Rózne opłaty i składki</t>
  </si>
  <si>
    <t>4010</t>
  </si>
  <si>
    <t>Wynagrodzenie osobowe pracowników</t>
  </si>
  <si>
    <t>Składki na ubezpieczenie społeczne</t>
  </si>
  <si>
    <t>Składki na Fundusz Pracy</t>
  </si>
  <si>
    <t>ZA 2016 ROK</t>
  </si>
  <si>
    <t>nr 11/2017 z dnia 29.03.2017 r.</t>
  </si>
  <si>
    <t>WYDATKI REALIZOWANE PRZEZ GMINNY OŚRODEK POMOCY SPOŁECZNEJ W RUŚCU</t>
  </si>
  <si>
    <t>Załącznik 2b do Zarządzenia Wójta Gminy Rusiec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</si>
</sst>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</xf>
  </cellStyleXfs>
  <cellXfs count="69">
    <xf numFmtId="0" fontId="0" fillId="0" borderId="0" xfId="0"/>
    <xf numFmtId="0" fontId="2" fillId="2" borderId="0" xfId="1" applyNumberFormat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right" vertical="center"/>
      <protection locked="0"/>
    </xf>
    <xf numFmtId="49" fontId="2" fillId="3" borderId="0" xfId="1" applyNumberFormat="1" applyFont="1" applyFill="1" applyAlignment="1" applyProtection="1">
      <alignment horizontal="right" vertical="center" wrapText="1"/>
      <protection locked="0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1" applyNumberFormat="1" applyFont="1" applyFill="1" applyBorder="1" applyAlignment="1" applyProtection="1">
      <alignment horizontal="right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1" applyNumberFormat="1" applyFont="1" applyFill="1" applyBorder="1" applyAlignment="1" applyProtection="1">
      <alignment horizontal="center" vertical="center"/>
      <protection locked="0"/>
    </xf>
    <xf numFmtId="0" fontId="2" fillId="4" borderId="0" xfId="1" applyNumberFormat="1" applyFont="1" applyFill="1" applyBorder="1" applyAlignment="1" applyProtection="1">
      <alignment horizontal="left"/>
      <protection locked="0"/>
    </xf>
    <xf numFmtId="49" fontId="2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0" xfId="1" applyNumberFormat="1" applyFont="1" applyFill="1" applyBorder="1" applyAlignment="1" applyProtection="1">
      <alignment horizontal="left"/>
      <protection locked="0"/>
    </xf>
    <xf numFmtId="49" fontId="2" fillId="7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" xfId="1" applyNumberFormat="1" applyFont="1" applyFill="1" applyBorder="1" applyAlignment="1" applyProtection="1">
      <alignment horizontal="left" vertical="center" wrapText="1"/>
      <protection locked="0"/>
    </xf>
    <xf numFmtId="164" fontId="2" fillId="7" borderId="2" xfId="1" applyNumberFormat="1" applyFont="1" applyFill="1" applyBorder="1" applyAlignment="1" applyProtection="1">
      <alignment horizontal="right" vertical="center" wrapText="1"/>
      <protection locked="0"/>
    </xf>
    <xf numFmtId="10" fontId="2" fillId="8" borderId="3" xfId="1" applyNumberFormat="1" applyFont="1" applyFill="1" applyBorder="1" applyAlignment="1" applyProtection="1">
      <alignment horizontal="right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5" borderId="1" xfId="1" applyNumberFormat="1" applyFont="1" applyFill="1" applyBorder="1" applyAlignment="1" applyProtection="1">
      <alignment horizontal="left" vertical="center" wrapText="1"/>
      <protection locked="0"/>
    </xf>
    <xf numFmtId="164" fontId="2" fillId="5" borderId="2" xfId="1" applyNumberFormat="1" applyFont="1" applyFill="1" applyBorder="1" applyAlignment="1" applyProtection="1">
      <alignment horizontal="right" vertical="center" wrapText="1"/>
      <protection locked="0"/>
    </xf>
    <xf numFmtId="10" fontId="2" fillId="2" borderId="3" xfId="1" applyNumberFormat="1" applyFont="1" applyFill="1" applyBorder="1" applyAlignment="1" applyProtection="1">
      <alignment horizontal="right" vertical="center"/>
      <protection locked="0"/>
    </xf>
    <xf numFmtId="49" fontId="2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2" xfId="1" applyNumberFormat="1" applyFont="1" applyFill="1" applyBorder="1" applyAlignment="1" applyProtection="1">
      <alignment horizontal="right" vertical="center" wrapText="1"/>
      <protection locked="0"/>
    </xf>
    <xf numFmtId="49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NumberFormat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Border="1" applyAlignment="1" applyProtection="1">
      <alignment horizontal="left"/>
      <protection locked="0"/>
    </xf>
    <xf numFmtId="49" fontId="1" fillId="3" borderId="1" xfId="1" applyNumberFormat="1" applyFont="1" applyFill="1" applyBorder="1" applyAlignment="1" applyProtection="1">
      <alignment horizontal="left" vertical="center" wrapText="1"/>
      <protection locked="0"/>
    </xf>
    <xf numFmtId="164" fontId="1" fillId="3" borderId="2" xfId="1" applyNumberFormat="1" applyFont="1" applyFill="1" applyBorder="1" applyAlignment="1" applyProtection="1">
      <alignment horizontal="right" vertical="center" wrapText="1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10" fontId="1" fillId="2" borderId="3" xfId="1" applyNumberFormat="1" applyFont="1" applyFill="1" applyBorder="1" applyAlignment="1" applyProtection="1">
      <alignment horizontal="right" vertical="center"/>
      <protection locked="0"/>
    </xf>
    <xf numFmtId="49" fontId="2" fillId="3" borderId="7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8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9" xfId="1" applyNumberFormat="1" applyFont="1" applyFill="1" applyBorder="1" applyAlignment="1" applyProtection="1">
      <alignment horizontal="right" vertical="center" wrapText="1"/>
      <protection locked="0"/>
    </xf>
    <xf numFmtId="10" fontId="2" fillId="2" borderId="10" xfId="1" applyNumberFormat="1" applyFont="1" applyFill="1" applyBorder="1" applyAlignment="1" applyProtection="1">
      <alignment horizontal="right" vertical="center"/>
      <protection locked="0"/>
    </xf>
    <xf numFmtId="0" fontId="2" fillId="5" borderId="1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1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2" xfId="1" applyNumberFormat="1" applyFont="1" applyFill="1" applyBorder="1" applyAlignment="1" applyProtection="1">
      <alignment horizontal="right" vertical="center" wrapText="1"/>
      <protection locked="0"/>
    </xf>
    <xf numFmtId="10" fontId="2" fillId="2" borderId="13" xfId="1" applyNumberFormat="1" applyFont="1" applyFill="1" applyBorder="1" applyAlignment="1" applyProtection="1">
      <alignment horizontal="right" vertical="center"/>
      <protection locked="0"/>
    </xf>
    <xf numFmtId="0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1" applyNumberFormat="1" applyFont="1" applyFill="1" applyBorder="1" applyAlignment="1" applyProtection="1">
      <alignment horizontal="left" vertical="center" wrapText="1"/>
      <protection locked="0"/>
    </xf>
    <xf numFmtId="164" fontId="1" fillId="5" borderId="3" xfId="1" applyNumberFormat="1" applyFont="1" applyFill="1" applyBorder="1" applyAlignment="1" applyProtection="1">
      <alignment horizontal="right" vertical="center" wrapText="1"/>
      <protection locked="0"/>
    </xf>
    <xf numFmtId="164" fontId="1" fillId="3" borderId="3" xfId="1" applyNumberFormat="1" applyFont="1" applyFill="1" applyBorder="1" applyAlignment="1" applyProtection="1">
      <alignment horizontal="right" vertical="center" wrapText="1"/>
      <protection locked="0"/>
    </xf>
    <xf numFmtId="49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/>
      <protection locked="0"/>
    </xf>
    <xf numFmtId="49" fontId="1" fillId="3" borderId="0" xfId="1" applyNumberFormat="1" applyFill="1" applyAlignment="1" applyProtection="1">
      <alignment horizontal="center" vertical="center" wrapText="1"/>
      <protection locked="0"/>
    </xf>
    <xf numFmtId="49" fontId="3" fillId="3" borderId="1" xfId="1" applyNumberFormat="1" applyFont="1" applyFill="1" applyBorder="1" applyAlignment="1" applyProtection="1">
      <alignment horizontal="right" vertical="center" wrapText="1"/>
      <protection locked="0"/>
    </xf>
    <xf numFmtId="49" fontId="2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0" fontId="2" fillId="10" borderId="3" xfId="1" applyNumberFormat="1" applyFont="1" applyFill="1" applyBorder="1" applyAlignment="1" applyProtection="1">
      <alignment horizontal="right" vertical="center"/>
      <protection locked="0"/>
    </xf>
    <xf numFmtId="49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11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11" borderId="2" xfId="1" applyNumberFormat="1" applyFont="1" applyFill="1" applyBorder="1" applyAlignment="1" applyProtection="1">
      <alignment horizontal="right" vertical="center" wrapText="1"/>
      <protection locked="0"/>
    </xf>
    <xf numFmtId="10" fontId="2" fillId="12" borderId="3" xfId="1" applyNumberFormat="1" applyFont="1" applyFill="1" applyBorder="1" applyAlignment="1" applyProtection="1">
      <alignment horizontal="right" vertical="center"/>
      <protection locked="0"/>
    </xf>
    <xf numFmtId="49" fontId="2" fillId="9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9" borderId="1" xfId="1" applyNumberFormat="1" applyFont="1" applyFill="1" applyBorder="1" applyAlignment="1" applyProtection="1">
      <alignment horizontal="left" vertical="center" wrapText="1"/>
      <protection locked="0"/>
    </xf>
    <xf numFmtId="164" fontId="2" fillId="9" borderId="2" xfId="1" applyNumberFormat="1" applyFont="1" applyFill="1" applyBorder="1" applyAlignment="1" applyProtection="1">
      <alignment horizontal="right" vertical="center" wrapText="1"/>
      <protection locked="0"/>
    </xf>
    <xf numFmtId="164" fontId="3" fillId="3" borderId="2" xfId="1" applyNumberFormat="1" applyFont="1" applyFill="1" applyBorder="1" applyAlignment="1" applyProtection="1">
      <alignment horizontal="right" vertical="center" wrapText="1"/>
      <protection locked="0"/>
    </xf>
    <xf numFmtId="10" fontId="3" fillId="2" borderId="3" xfId="1" applyNumberFormat="1" applyFont="1" applyFill="1" applyBorder="1" applyAlignment="1" applyProtection="1">
      <alignment horizontal="right" vertical="center"/>
      <protection locked="0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4"/>
  <sheetViews>
    <sheetView showGridLines="0" tabSelected="1" topLeftCell="A70" zoomScale="120" zoomScaleNormal="120" workbookViewId="0">
      <selection activeCell="I80" sqref="I80"/>
    </sheetView>
  </sheetViews>
  <sheetFormatPr defaultRowHeight="12.75" x14ac:dyDescent="0.2"/>
  <cols>
    <col min="1" max="1" width="5.5703125" style="2" bestFit="1" customWidth="1"/>
    <col min="2" max="2" width="8.85546875" style="2" bestFit="1" customWidth="1"/>
    <col min="3" max="3" width="9.5703125" style="2" bestFit="1" customWidth="1"/>
    <col min="4" max="4" width="31" style="2" customWidth="1"/>
    <col min="5" max="6" width="13.5703125" style="3" bestFit="1" customWidth="1"/>
    <col min="7" max="7" width="10.5703125" style="1" bestFit="1" customWidth="1"/>
    <col min="8" max="64" width="9.140625" style="1"/>
    <col min="65" max="256" width="9.140625" style="2"/>
    <col min="257" max="257" width="5.5703125" style="2" bestFit="1" customWidth="1"/>
    <col min="258" max="258" width="8.85546875" style="2" bestFit="1" customWidth="1"/>
    <col min="259" max="259" width="10" style="2" customWidth="1"/>
    <col min="260" max="260" width="39.140625" style="2" customWidth="1"/>
    <col min="261" max="261" width="14.5703125" style="2" bestFit="1" customWidth="1"/>
    <col min="262" max="262" width="13.5703125" style="2" bestFit="1" customWidth="1"/>
    <col min="263" max="263" width="10.140625" style="2" bestFit="1" customWidth="1"/>
    <col min="264" max="512" width="9.140625" style="2"/>
    <col min="513" max="513" width="5.5703125" style="2" bestFit="1" customWidth="1"/>
    <col min="514" max="514" width="8.85546875" style="2" bestFit="1" customWidth="1"/>
    <col min="515" max="515" width="10" style="2" customWidth="1"/>
    <col min="516" max="516" width="39.140625" style="2" customWidth="1"/>
    <col min="517" max="517" width="14.5703125" style="2" bestFit="1" customWidth="1"/>
    <col min="518" max="518" width="13.5703125" style="2" bestFit="1" customWidth="1"/>
    <col min="519" max="519" width="10.140625" style="2" bestFit="1" customWidth="1"/>
    <col min="520" max="768" width="9.140625" style="2"/>
    <col min="769" max="769" width="5.5703125" style="2" bestFit="1" customWidth="1"/>
    <col min="770" max="770" width="8.85546875" style="2" bestFit="1" customWidth="1"/>
    <col min="771" max="771" width="10" style="2" customWidth="1"/>
    <col min="772" max="772" width="39.140625" style="2" customWidth="1"/>
    <col min="773" max="773" width="14.5703125" style="2" bestFit="1" customWidth="1"/>
    <col min="774" max="774" width="13.5703125" style="2" bestFit="1" customWidth="1"/>
    <col min="775" max="775" width="10.140625" style="2" bestFit="1" customWidth="1"/>
    <col min="776" max="1024" width="9.140625" style="2"/>
    <col min="1025" max="1025" width="5.5703125" style="2" bestFit="1" customWidth="1"/>
    <col min="1026" max="1026" width="8.85546875" style="2" bestFit="1" customWidth="1"/>
    <col min="1027" max="1027" width="10" style="2" customWidth="1"/>
    <col min="1028" max="1028" width="39.140625" style="2" customWidth="1"/>
    <col min="1029" max="1029" width="14.5703125" style="2" bestFit="1" customWidth="1"/>
    <col min="1030" max="1030" width="13.5703125" style="2" bestFit="1" customWidth="1"/>
    <col min="1031" max="1031" width="10.140625" style="2" bestFit="1" customWidth="1"/>
    <col min="1032" max="1280" width="9.140625" style="2"/>
    <col min="1281" max="1281" width="5.5703125" style="2" bestFit="1" customWidth="1"/>
    <col min="1282" max="1282" width="8.85546875" style="2" bestFit="1" customWidth="1"/>
    <col min="1283" max="1283" width="10" style="2" customWidth="1"/>
    <col min="1284" max="1284" width="39.140625" style="2" customWidth="1"/>
    <col min="1285" max="1285" width="14.5703125" style="2" bestFit="1" customWidth="1"/>
    <col min="1286" max="1286" width="13.5703125" style="2" bestFit="1" customWidth="1"/>
    <col min="1287" max="1287" width="10.140625" style="2" bestFit="1" customWidth="1"/>
    <col min="1288" max="1536" width="9.140625" style="2"/>
    <col min="1537" max="1537" width="5.5703125" style="2" bestFit="1" customWidth="1"/>
    <col min="1538" max="1538" width="8.85546875" style="2" bestFit="1" customWidth="1"/>
    <col min="1539" max="1539" width="10" style="2" customWidth="1"/>
    <col min="1540" max="1540" width="39.140625" style="2" customWidth="1"/>
    <col min="1541" max="1541" width="14.5703125" style="2" bestFit="1" customWidth="1"/>
    <col min="1542" max="1542" width="13.5703125" style="2" bestFit="1" customWidth="1"/>
    <col min="1543" max="1543" width="10.140625" style="2" bestFit="1" customWidth="1"/>
    <col min="1544" max="1792" width="9.140625" style="2"/>
    <col min="1793" max="1793" width="5.5703125" style="2" bestFit="1" customWidth="1"/>
    <col min="1794" max="1794" width="8.85546875" style="2" bestFit="1" customWidth="1"/>
    <col min="1795" max="1795" width="10" style="2" customWidth="1"/>
    <col min="1796" max="1796" width="39.140625" style="2" customWidth="1"/>
    <col min="1797" max="1797" width="14.5703125" style="2" bestFit="1" customWidth="1"/>
    <col min="1798" max="1798" width="13.5703125" style="2" bestFit="1" customWidth="1"/>
    <col min="1799" max="1799" width="10.140625" style="2" bestFit="1" customWidth="1"/>
    <col min="1800" max="2048" width="9.140625" style="2"/>
    <col min="2049" max="2049" width="5.5703125" style="2" bestFit="1" customWidth="1"/>
    <col min="2050" max="2050" width="8.85546875" style="2" bestFit="1" customWidth="1"/>
    <col min="2051" max="2051" width="10" style="2" customWidth="1"/>
    <col min="2052" max="2052" width="39.140625" style="2" customWidth="1"/>
    <col min="2053" max="2053" width="14.5703125" style="2" bestFit="1" customWidth="1"/>
    <col min="2054" max="2054" width="13.5703125" style="2" bestFit="1" customWidth="1"/>
    <col min="2055" max="2055" width="10.140625" style="2" bestFit="1" customWidth="1"/>
    <col min="2056" max="2304" width="9.140625" style="2"/>
    <col min="2305" max="2305" width="5.5703125" style="2" bestFit="1" customWidth="1"/>
    <col min="2306" max="2306" width="8.85546875" style="2" bestFit="1" customWidth="1"/>
    <col min="2307" max="2307" width="10" style="2" customWidth="1"/>
    <col min="2308" max="2308" width="39.140625" style="2" customWidth="1"/>
    <col min="2309" max="2309" width="14.5703125" style="2" bestFit="1" customWidth="1"/>
    <col min="2310" max="2310" width="13.5703125" style="2" bestFit="1" customWidth="1"/>
    <col min="2311" max="2311" width="10.140625" style="2" bestFit="1" customWidth="1"/>
    <col min="2312" max="2560" width="9.140625" style="2"/>
    <col min="2561" max="2561" width="5.5703125" style="2" bestFit="1" customWidth="1"/>
    <col min="2562" max="2562" width="8.85546875" style="2" bestFit="1" customWidth="1"/>
    <col min="2563" max="2563" width="10" style="2" customWidth="1"/>
    <col min="2564" max="2564" width="39.140625" style="2" customWidth="1"/>
    <col min="2565" max="2565" width="14.5703125" style="2" bestFit="1" customWidth="1"/>
    <col min="2566" max="2566" width="13.5703125" style="2" bestFit="1" customWidth="1"/>
    <col min="2567" max="2567" width="10.140625" style="2" bestFit="1" customWidth="1"/>
    <col min="2568" max="2816" width="9.140625" style="2"/>
    <col min="2817" max="2817" width="5.5703125" style="2" bestFit="1" customWidth="1"/>
    <col min="2818" max="2818" width="8.85546875" style="2" bestFit="1" customWidth="1"/>
    <col min="2819" max="2819" width="10" style="2" customWidth="1"/>
    <col min="2820" max="2820" width="39.140625" style="2" customWidth="1"/>
    <col min="2821" max="2821" width="14.5703125" style="2" bestFit="1" customWidth="1"/>
    <col min="2822" max="2822" width="13.5703125" style="2" bestFit="1" customWidth="1"/>
    <col min="2823" max="2823" width="10.140625" style="2" bestFit="1" customWidth="1"/>
    <col min="2824" max="3072" width="9.140625" style="2"/>
    <col min="3073" max="3073" width="5.5703125" style="2" bestFit="1" customWidth="1"/>
    <col min="3074" max="3074" width="8.85546875" style="2" bestFit="1" customWidth="1"/>
    <col min="3075" max="3075" width="10" style="2" customWidth="1"/>
    <col min="3076" max="3076" width="39.140625" style="2" customWidth="1"/>
    <col min="3077" max="3077" width="14.5703125" style="2" bestFit="1" customWidth="1"/>
    <col min="3078" max="3078" width="13.5703125" style="2" bestFit="1" customWidth="1"/>
    <col min="3079" max="3079" width="10.140625" style="2" bestFit="1" customWidth="1"/>
    <col min="3080" max="3328" width="9.140625" style="2"/>
    <col min="3329" max="3329" width="5.5703125" style="2" bestFit="1" customWidth="1"/>
    <col min="3330" max="3330" width="8.85546875" style="2" bestFit="1" customWidth="1"/>
    <col min="3331" max="3331" width="10" style="2" customWidth="1"/>
    <col min="3332" max="3332" width="39.140625" style="2" customWidth="1"/>
    <col min="3333" max="3333" width="14.5703125" style="2" bestFit="1" customWidth="1"/>
    <col min="3334" max="3334" width="13.5703125" style="2" bestFit="1" customWidth="1"/>
    <col min="3335" max="3335" width="10.140625" style="2" bestFit="1" customWidth="1"/>
    <col min="3336" max="3584" width="9.140625" style="2"/>
    <col min="3585" max="3585" width="5.5703125" style="2" bestFit="1" customWidth="1"/>
    <col min="3586" max="3586" width="8.85546875" style="2" bestFit="1" customWidth="1"/>
    <col min="3587" max="3587" width="10" style="2" customWidth="1"/>
    <col min="3588" max="3588" width="39.140625" style="2" customWidth="1"/>
    <col min="3589" max="3589" width="14.5703125" style="2" bestFit="1" customWidth="1"/>
    <col min="3590" max="3590" width="13.5703125" style="2" bestFit="1" customWidth="1"/>
    <col min="3591" max="3591" width="10.140625" style="2" bestFit="1" customWidth="1"/>
    <col min="3592" max="3840" width="9.140625" style="2"/>
    <col min="3841" max="3841" width="5.5703125" style="2" bestFit="1" customWidth="1"/>
    <col min="3842" max="3842" width="8.85546875" style="2" bestFit="1" customWidth="1"/>
    <col min="3843" max="3843" width="10" style="2" customWidth="1"/>
    <col min="3844" max="3844" width="39.140625" style="2" customWidth="1"/>
    <col min="3845" max="3845" width="14.5703125" style="2" bestFit="1" customWidth="1"/>
    <col min="3846" max="3846" width="13.5703125" style="2" bestFit="1" customWidth="1"/>
    <col min="3847" max="3847" width="10.140625" style="2" bestFit="1" customWidth="1"/>
    <col min="3848" max="4096" width="9.140625" style="2"/>
    <col min="4097" max="4097" width="5.5703125" style="2" bestFit="1" customWidth="1"/>
    <col min="4098" max="4098" width="8.85546875" style="2" bestFit="1" customWidth="1"/>
    <col min="4099" max="4099" width="10" style="2" customWidth="1"/>
    <col min="4100" max="4100" width="39.140625" style="2" customWidth="1"/>
    <col min="4101" max="4101" width="14.5703125" style="2" bestFit="1" customWidth="1"/>
    <col min="4102" max="4102" width="13.5703125" style="2" bestFit="1" customWidth="1"/>
    <col min="4103" max="4103" width="10.140625" style="2" bestFit="1" customWidth="1"/>
    <col min="4104" max="4352" width="9.140625" style="2"/>
    <col min="4353" max="4353" width="5.5703125" style="2" bestFit="1" customWidth="1"/>
    <col min="4354" max="4354" width="8.85546875" style="2" bestFit="1" customWidth="1"/>
    <col min="4355" max="4355" width="10" style="2" customWidth="1"/>
    <col min="4356" max="4356" width="39.140625" style="2" customWidth="1"/>
    <col min="4357" max="4357" width="14.5703125" style="2" bestFit="1" customWidth="1"/>
    <col min="4358" max="4358" width="13.5703125" style="2" bestFit="1" customWidth="1"/>
    <col min="4359" max="4359" width="10.140625" style="2" bestFit="1" customWidth="1"/>
    <col min="4360" max="4608" width="9.140625" style="2"/>
    <col min="4609" max="4609" width="5.5703125" style="2" bestFit="1" customWidth="1"/>
    <col min="4610" max="4610" width="8.85546875" style="2" bestFit="1" customWidth="1"/>
    <col min="4611" max="4611" width="10" style="2" customWidth="1"/>
    <col min="4612" max="4612" width="39.140625" style="2" customWidth="1"/>
    <col min="4613" max="4613" width="14.5703125" style="2" bestFit="1" customWidth="1"/>
    <col min="4614" max="4614" width="13.5703125" style="2" bestFit="1" customWidth="1"/>
    <col min="4615" max="4615" width="10.140625" style="2" bestFit="1" customWidth="1"/>
    <col min="4616" max="4864" width="9.140625" style="2"/>
    <col min="4865" max="4865" width="5.5703125" style="2" bestFit="1" customWidth="1"/>
    <col min="4866" max="4866" width="8.85546875" style="2" bestFit="1" customWidth="1"/>
    <col min="4867" max="4867" width="10" style="2" customWidth="1"/>
    <col min="4868" max="4868" width="39.140625" style="2" customWidth="1"/>
    <col min="4869" max="4869" width="14.5703125" style="2" bestFit="1" customWidth="1"/>
    <col min="4870" max="4870" width="13.5703125" style="2" bestFit="1" customWidth="1"/>
    <col min="4871" max="4871" width="10.140625" style="2" bestFit="1" customWidth="1"/>
    <col min="4872" max="5120" width="9.140625" style="2"/>
    <col min="5121" max="5121" width="5.5703125" style="2" bestFit="1" customWidth="1"/>
    <col min="5122" max="5122" width="8.85546875" style="2" bestFit="1" customWidth="1"/>
    <col min="5123" max="5123" width="10" style="2" customWidth="1"/>
    <col min="5124" max="5124" width="39.140625" style="2" customWidth="1"/>
    <col min="5125" max="5125" width="14.5703125" style="2" bestFit="1" customWidth="1"/>
    <col min="5126" max="5126" width="13.5703125" style="2" bestFit="1" customWidth="1"/>
    <col min="5127" max="5127" width="10.140625" style="2" bestFit="1" customWidth="1"/>
    <col min="5128" max="5376" width="9.140625" style="2"/>
    <col min="5377" max="5377" width="5.5703125" style="2" bestFit="1" customWidth="1"/>
    <col min="5378" max="5378" width="8.85546875" style="2" bestFit="1" customWidth="1"/>
    <col min="5379" max="5379" width="10" style="2" customWidth="1"/>
    <col min="5380" max="5380" width="39.140625" style="2" customWidth="1"/>
    <col min="5381" max="5381" width="14.5703125" style="2" bestFit="1" customWidth="1"/>
    <col min="5382" max="5382" width="13.5703125" style="2" bestFit="1" customWidth="1"/>
    <col min="5383" max="5383" width="10.140625" style="2" bestFit="1" customWidth="1"/>
    <col min="5384" max="5632" width="9.140625" style="2"/>
    <col min="5633" max="5633" width="5.5703125" style="2" bestFit="1" customWidth="1"/>
    <col min="5634" max="5634" width="8.85546875" style="2" bestFit="1" customWidth="1"/>
    <col min="5635" max="5635" width="10" style="2" customWidth="1"/>
    <col min="5636" max="5636" width="39.140625" style="2" customWidth="1"/>
    <col min="5637" max="5637" width="14.5703125" style="2" bestFit="1" customWidth="1"/>
    <col min="5638" max="5638" width="13.5703125" style="2" bestFit="1" customWidth="1"/>
    <col min="5639" max="5639" width="10.140625" style="2" bestFit="1" customWidth="1"/>
    <col min="5640" max="5888" width="9.140625" style="2"/>
    <col min="5889" max="5889" width="5.5703125" style="2" bestFit="1" customWidth="1"/>
    <col min="5890" max="5890" width="8.85546875" style="2" bestFit="1" customWidth="1"/>
    <col min="5891" max="5891" width="10" style="2" customWidth="1"/>
    <col min="5892" max="5892" width="39.140625" style="2" customWidth="1"/>
    <col min="5893" max="5893" width="14.5703125" style="2" bestFit="1" customWidth="1"/>
    <col min="5894" max="5894" width="13.5703125" style="2" bestFit="1" customWidth="1"/>
    <col min="5895" max="5895" width="10.140625" style="2" bestFit="1" customWidth="1"/>
    <col min="5896" max="6144" width="9.140625" style="2"/>
    <col min="6145" max="6145" width="5.5703125" style="2" bestFit="1" customWidth="1"/>
    <col min="6146" max="6146" width="8.85546875" style="2" bestFit="1" customWidth="1"/>
    <col min="6147" max="6147" width="10" style="2" customWidth="1"/>
    <col min="6148" max="6148" width="39.140625" style="2" customWidth="1"/>
    <col min="6149" max="6149" width="14.5703125" style="2" bestFit="1" customWidth="1"/>
    <col min="6150" max="6150" width="13.5703125" style="2" bestFit="1" customWidth="1"/>
    <col min="6151" max="6151" width="10.140625" style="2" bestFit="1" customWidth="1"/>
    <col min="6152" max="6400" width="9.140625" style="2"/>
    <col min="6401" max="6401" width="5.5703125" style="2" bestFit="1" customWidth="1"/>
    <col min="6402" max="6402" width="8.85546875" style="2" bestFit="1" customWidth="1"/>
    <col min="6403" max="6403" width="10" style="2" customWidth="1"/>
    <col min="6404" max="6404" width="39.140625" style="2" customWidth="1"/>
    <col min="6405" max="6405" width="14.5703125" style="2" bestFit="1" customWidth="1"/>
    <col min="6406" max="6406" width="13.5703125" style="2" bestFit="1" customWidth="1"/>
    <col min="6407" max="6407" width="10.140625" style="2" bestFit="1" customWidth="1"/>
    <col min="6408" max="6656" width="9.140625" style="2"/>
    <col min="6657" max="6657" width="5.5703125" style="2" bestFit="1" customWidth="1"/>
    <col min="6658" max="6658" width="8.85546875" style="2" bestFit="1" customWidth="1"/>
    <col min="6659" max="6659" width="10" style="2" customWidth="1"/>
    <col min="6660" max="6660" width="39.140625" style="2" customWidth="1"/>
    <col min="6661" max="6661" width="14.5703125" style="2" bestFit="1" customWidth="1"/>
    <col min="6662" max="6662" width="13.5703125" style="2" bestFit="1" customWidth="1"/>
    <col min="6663" max="6663" width="10.140625" style="2" bestFit="1" customWidth="1"/>
    <col min="6664" max="6912" width="9.140625" style="2"/>
    <col min="6913" max="6913" width="5.5703125" style="2" bestFit="1" customWidth="1"/>
    <col min="6914" max="6914" width="8.85546875" style="2" bestFit="1" customWidth="1"/>
    <col min="6915" max="6915" width="10" style="2" customWidth="1"/>
    <col min="6916" max="6916" width="39.140625" style="2" customWidth="1"/>
    <col min="6917" max="6917" width="14.5703125" style="2" bestFit="1" customWidth="1"/>
    <col min="6918" max="6918" width="13.5703125" style="2" bestFit="1" customWidth="1"/>
    <col min="6919" max="6919" width="10.140625" style="2" bestFit="1" customWidth="1"/>
    <col min="6920" max="7168" width="9.140625" style="2"/>
    <col min="7169" max="7169" width="5.5703125" style="2" bestFit="1" customWidth="1"/>
    <col min="7170" max="7170" width="8.85546875" style="2" bestFit="1" customWidth="1"/>
    <col min="7171" max="7171" width="10" style="2" customWidth="1"/>
    <col min="7172" max="7172" width="39.140625" style="2" customWidth="1"/>
    <col min="7173" max="7173" width="14.5703125" style="2" bestFit="1" customWidth="1"/>
    <col min="7174" max="7174" width="13.5703125" style="2" bestFit="1" customWidth="1"/>
    <col min="7175" max="7175" width="10.140625" style="2" bestFit="1" customWidth="1"/>
    <col min="7176" max="7424" width="9.140625" style="2"/>
    <col min="7425" max="7425" width="5.5703125" style="2" bestFit="1" customWidth="1"/>
    <col min="7426" max="7426" width="8.85546875" style="2" bestFit="1" customWidth="1"/>
    <col min="7427" max="7427" width="10" style="2" customWidth="1"/>
    <col min="7428" max="7428" width="39.140625" style="2" customWidth="1"/>
    <col min="7429" max="7429" width="14.5703125" style="2" bestFit="1" customWidth="1"/>
    <col min="7430" max="7430" width="13.5703125" style="2" bestFit="1" customWidth="1"/>
    <col min="7431" max="7431" width="10.140625" style="2" bestFit="1" customWidth="1"/>
    <col min="7432" max="7680" width="9.140625" style="2"/>
    <col min="7681" max="7681" width="5.5703125" style="2" bestFit="1" customWidth="1"/>
    <col min="7682" max="7682" width="8.85546875" style="2" bestFit="1" customWidth="1"/>
    <col min="7683" max="7683" width="10" style="2" customWidth="1"/>
    <col min="7684" max="7684" width="39.140625" style="2" customWidth="1"/>
    <col min="7685" max="7685" width="14.5703125" style="2" bestFit="1" customWidth="1"/>
    <col min="7686" max="7686" width="13.5703125" style="2" bestFit="1" customWidth="1"/>
    <col min="7687" max="7687" width="10.140625" style="2" bestFit="1" customWidth="1"/>
    <col min="7688" max="7936" width="9.140625" style="2"/>
    <col min="7937" max="7937" width="5.5703125" style="2" bestFit="1" customWidth="1"/>
    <col min="7938" max="7938" width="8.85546875" style="2" bestFit="1" customWidth="1"/>
    <col min="7939" max="7939" width="10" style="2" customWidth="1"/>
    <col min="7940" max="7940" width="39.140625" style="2" customWidth="1"/>
    <col min="7941" max="7941" width="14.5703125" style="2" bestFit="1" customWidth="1"/>
    <col min="7942" max="7942" width="13.5703125" style="2" bestFit="1" customWidth="1"/>
    <col min="7943" max="7943" width="10.140625" style="2" bestFit="1" customWidth="1"/>
    <col min="7944" max="8192" width="9.140625" style="2"/>
    <col min="8193" max="8193" width="5.5703125" style="2" bestFit="1" customWidth="1"/>
    <col min="8194" max="8194" width="8.85546875" style="2" bestFit="1" customWidth="1"/>
    <col min="8195" max="8195" width="10" style="2" customWidth="1"/>
    <col min="8196" max="8196" width="39.140625" style="2" customWidth="1"/>
    <col min="8197" max="8197" width="14.5703125" style="2" bestFit="1" customWidth="1"/>
    <col min="8198" max="8198" width="13.5703125" style="2" bestFit="1" customWidth="1"/>
    <col min="8199" max="8199" width="10.140625" style="2" bestFit="1" customWidth="1"/>
    <col min="8200" max="8448" width="9.140625" style="2"/>
    <col min="8449" max="8449" width="5.5703125" style="2" bestFit="1" customWidth="1"/>
    <col min="8450" max="8450" width="8.85546875" style="2" bestFit="1" customWidth="1"/>
    <col min="8451" max="8451" width="10" style="2" customWidth="1"/>
    <col min="8452" max="8452" width="39.140625" style="2" customWidth="1"/>
    <col min="8453" max="8453" width="14.5703125" style="2" bestFit="1" customWidth="1"/>
    <col min="8454" max="8454" width="13.5703125" style="2" bestFit="1" customWidth="1"/>
    <col min="8455" max="8455" width="10.140625" style="2" bestFit="1" customWidth="1"/>
    <col min="8456" max="8704" width="9.140625" style="2"/>
    <col min="8705" max="8705" width="5.5703125" style="2" bestFit="1" customWidth="1"/>
    <col min="8706" max="8706" width="8.85546875" style="2" bestFit="1" customWidth="1"/>
    <col min="8707" max="8707" width="10" style="2" customWidth="1"/>
    <col min="8708" max="8708" width="39.140625" style="2" customWidth="1"/>
    <col min="8709" max="8709" width="14.5703125" style="2" bestFit="1" customWidth="1"/>
    <col min="8710" max="8710" width="13.5703125" style="2" bestFit="1" customWidth="1"/>
    <col min="8711" max="8711" width="10.140625" style="2" bestFit="1" customWidth="1"/>
    <col min="8712" max="8960" width="9.140625" style="2"/>
    <col min="8961" max="8961" width="5.5703125" style="2" bestFit="1" customWidth="1"/>
    <col min="8962" max="8962" width="8.85546875" style="2" bestFit="1" customWidth="1"/>
    <col min="8963" max="8963" width="10" style="2" customWidth="1"/>
    <col min="8964" max="8964" width="39.140625" style="2" customWidth="1"/>
    <col min="8965" max="8965" width="14.5703125" style="2" bestFit="1" customWidth="1"/>
    <col min="8966" max="8966" width="13.5703125" style="2" bestFit="1" customWidth="1"/>
    <col min="8967" max="8967" width="10.140625" style="2" bestFit="1" customWidth="1"/>
    <col min="8968" max="9216" width="9.140625" style="2"/>
    <col min="9217" max="9217" width="5.5703125" style="2" bestFit="1" customWidth="1"/>
    <col min="9218" max="9218" width="8.85546875" style="2" bestFit="1" customWidth="1"/>
    <col min="9219" max="9219" width="10" style="2" customWidth="1"/>
    <col min="9220" max="9220" width="39.140625" style="2" customWidth="1"/>
    <col min="9221" max="9221" width="14.5703125" style="2" bestFit="1" customWidth="1"/>
    <col min="9222" max="9222" width="13.5703125" style="2" bestFit="1" customWidth="1"/>
    <col min="9223" max="9223" width="10.140625" style="2" bestFit="1" customWidth="1"/>
    <col min="9224" max="9472" width="9.140625" style="2"/>
    <col min="9473" max="9473" width="5.5703125" style="2" bestFit="1" customWidth="1"/>
    <col min="9474" max="9474" width="8.85546875" style="2" bestFit="1" customWidth="1"/>
    <col min="9475" max="9475" width="10" style="2" customWidth="1"/>
    <col min="9476" max="9476" width="39.140625" style="2" customWidth="1"/>
    <col min="9477" max="9477" width="14.5703125" style="2" bestFit="1" customWidth="1"/>
    <col min="9478" max="9478" width="13.5703125" style="2" bestFit="1" customWidth="1"/>
    <col min="9479" max="9479" width="10.140625" style="2" bestFit="1" customWidth="1"/>
    <col min="9480" max="9728" width="9.140625" style="2"/>
    <col min="9729" max="9729" width="5.5703125" style="2" bestFit="1" customWidth="1"/>
    <col min="9730" max="9730" width="8.85546875" style="2" bestFit="1" customWidth="1"/>
    <col min="9731" max="9731" width="10" style="2" customWidth="1"/>
    <col min="9732" max="9732" width="39.140625" style="2" customWidth="1"/>
    <col min="9733" max="9733" width="14.5703125" style="2" bestFit="1" customWidth="1"/>
    <col min="9734" max="9734" width="13.5703125" style="2" bestFit="1" customWidth="1"/>
    <col min="9735" max="9735" width="10.140625" style="2" bestFit="1" customWidth="1"/>
    <col min="9736" max="9984" width="9.140625" style="2"/>
    <col min="9985" max="9985" width="5.5703125" style="2" bestFit="1" customWidth="1"/>
    <col min="9986" max="9986" width="8.85546875" style="2" bestFit="1" customWidth="1"/>
    <col min="9987" max="9987" width="10" style="2" customWidth="1"/>
    <col min="9988" max="9988" width="39.140625" style="2" customWidth="1"/>
    <col min="9989" max="9989" width="14.5703125" style="2" bestFit="1" customWidth="1"/>
    <col min="9990" max="9990" width="13.5703125" style="2" bestFit="1" customWidth="1"/>
    <col min="9991" max="9991" width="10.140625" style="2" bestFit="1" customWidth="1"/>
    <col min="9992" max="10240" width="9.140625" style="2"/>
    <col min="10241" max="10241" width="5.5703125" style="2" bestFit="1" customWidth="1"/>
    <col min="10242" max="10242" width="8.85546875" style="2" bestFit="1" customWidth="1"/>
    <col min="10243" max="10243" width="10" style="2" customWidth="1"/>
    <col min="10244" max="10244" width="39.140625" style="2" customWidth="1"/>
    <col min="10245" max="10245" width="14.5703125" style="2" bestFit="1" customWidth="1"/>
    <col min="10246" max="10246" width="13.5703125" style="2" bestFit="1" customWidth="1"/>
    <col min="10247" max="10247" width="10.140625" style="2" bestFit="1" customWidth="1"/>
    <col min="10248" max="10496" width="9.140625" style="2"/>
    <col min="10497" max="10497" width="5.5703125" style="2" bestFit="1" customWidth="1"/>
    <col min="10498" max="10498" width="8.85546875" style="2" bestFit="1" customWidth="1"/>
    <col min="10499" max="10499" width="10" style="2" customWidth="1"/>
    <col min="10500" max="10500" width="39.140625" style="2" customWidth="1"/>
    <col min="10501" max="10501" width="14.5703125" style="2" bestFit="1" customWidth="1"/>
    <col min="10502" max="10502" width="13.5703125" style="2" bestFit="1" customWidth="1"/>
    <col min="10503" max="10503" width="10.140625" style="2" bestFit="1" customWidth="1"/>
    <col min="10504" max="10752" width="9.140625" style="2"/>
    <col min="10753" max="10753" width="5.5703125" style="2" bestFit="1" customWidth="1"/>
    <col min="10754" max="10754" width="8.85546875" style="2" bestFit="1" customWidth="1"/>
    <col min="10755" max="10755" width="10" style="2" customWidth="1"/>
    <col min="10756" max="10756" width="39.140625" style="2" customWidth="1"/>
    <col min="10757" max="10757" width="14.5703125" style="2" bestFit="1" customWidth="1"/>
    <col min="10758" max="10758" width="13.5703125" style="2" bestFit="1" customWidth="1"/>
    <col min="10759" max="10759" width="10.140625" style="2" bestFit="1" customWidth="1"/>
    <col min="10760" max="11008" width="9.140625" style="2"/>
    <col min="11009" max="11009" width="5.5703125" style="2" bestFit="1" customWidth="1"/>
    <col min="11010" max="11010" width="8.85546875" style="2" bestFit="1" customWidth="1"/>
    <col min="11011" max="11011" width="10" style="2" customWidth="1"/>
    <col min="11012" max="11012" width="39.140625" style="2" customWidth="1"/>
    <col min="11013" max="11013" width="14.5703125" style="2" bestFit="1" customWidth="1"/>
    <col min="11014" max="11014" width="13.5703125" style="2" bestFit="1" customWidth="1"/>
    <col min="11015" max="11015" width="10.140625" style="2" bestFit="1" customWidth="1"/>
    <col min="11016" max="11264" width="9.140625" style="2"/>
    <col min="11265" max="11265" width="5.5703125" style="2" bestFit="1" customWidth="1"/>
    <col min="11266" max="11266" width="8.85546875" style="2" bestFit="1" customWidth="1"/>
    <col min="11267" max="11267" width="10" style="2" customWidth="1"/>
    <col min="11268" max="11268" width="39.140625" style="2" customWidth="1"/>
    <col min="11269" max="11269" width="14.5703125" style="2" bestFit="1" customWidth="1"/>
    <col min="11270" max="11270" width="13.5703125" style="2" bestFit="1" customWidth="1"/>
    <col min="11271" max="11271" width="10.140625" style="2" bestFit="1" customWidth="1"/>
    <col min="11272" max="11520" width="9.140625" style="2"/>
    <col min="11521" max="11521" width="5.5703125" style="2" bestFit="1" customWidth="1"/>
    <col min="11522" max="11522" width="8.85546875" style="2" bestFit="1" customWidth="1"/>
    <col min="11523" max="11523" width="10" style="2" customWidth="1"/>
    <col min="11524" max="11524" width="39.140625" style="2" customWidth="1"/>
    <col min="11525" max="11525" width="14.5703125" style="2" bestFit="1" customWidth="1"/>
    <col min="11526" max="11526" width="13.5703125" style="2" bestFit="1" customWidth="1"/>
    <col min="11527" max="11527" width="10.140625" style="2" bestFit="1" customWidth="1"/>
    <col min="11528" max="11776" width="9.140625" style="2"/>
    <col min="11777" max="11777" width="5.5703125" style="2" bestFit="1" customWidth="1"/>
    <col min="11778" max="11778" width="8.85546875" style="2" bestFit="1" customWidth="1"/>
    <col min="11779" max="11779" width="10" style="2" customWidth="1"/>
    <col min="11780" max="11780" width="39.140625" style="2" customWidth="1"/>
    <col min="11781" max="11781" width="14.5703125" style="2" bestFit="1" customWidth="1"/>
    <col min="11782" max="11782" width="13.5703125" style="2" bestFit="1" customWidth="1"/>
    <col min="11783" max="11783" width="10.140625" style="2" bestFit="1" customWidth="1"/>
    <col min="11784" max="12032" width="9.140625" style="2"/>
    <col min="12033" max="12033" width="5.5703125" style="2" bestFit="1" customWidth="1"/>
    <col min="12034" max="12034" width="8.85546875" style="2" bestFit="1" customWidth="1"/>
    <col min="12035" max="12035" width="10" style="2" customWidth="1"/>
    <col min="12036" max="12036" width="39.140625" style="2" customWidth="1"/>
    <col min="12037" max="12037" width="14.5703125" style="2" bestFit="1" customWidth="1"/>
    <col min="12038" max="12038" width="13.5703125" style="2" bestFit="1" customWidth="1"/>
    <col min="12039" max="12039" width="10.140625" style="2" bestFit="1" customWidth="1"/>
    <col min="12040" max="12288" width="9.140625" style="2"/>
    <col min="12289" max="12289" width="5.5703125" style="2" bestFit="1" customWidth="1"/>
    <col min="12290" max="12290" width="8.85546875" style="2" bestFit="1" customWidth="1"/>
    <col min="12291" max="12291" width="10" style="2" customWidth="1"/>
    <col min="12292" max="12292" width="39.140625" style="2" customWidth="1"/>
    <col min="12293" max="12293" width="14.5703125" style="2" bestFit="1" customWidth="1"/>
    <col min="12294" max="12294" width="13.5703125" style="2" bestFit="1" customWidth="1"/>
    <col min="12295" max="12295" width="10.140625" style="2" bestFit="1" customWidth="1"/>
    <col min="12296" max="12544" width="9.140625" style="2"/>
    <col min="12545" max="12545" width="5.5703125" style="2" bestFit="1" customWidth="1"/>
    <col min="12546" max="12546" width="8.85546875" style="2" bestFit="1" customWidth="1"/>
    <col min="12547" max="12547" width="10" style="2" customWidth="1"/>
    <col min="12548" max="12548" width="39.140625" style="2" customWidth="1"/>
    <col min="12549" max="12549" width="14.5703125" style="2" bestFit="1" customWidth="1"/>
    <col min="12550" max="12550" width="13.5703125" style="2" bestFit="1" customWidth="1"/>
    <col min="12551" max="12551" width="10.140625" style="2" bestFit="1" customWidth="1"/>
    <col min="12552" max="12800" width="9.140625" style="2"/>
    <col min="12801" max="12801" width="5.5703125" style="2" bestFit="1" customWidth="1"/>
    <col min="12802" max="12802" width="8.85546875" style="2" bestFit="1" customWidth="1"/>
    <col min="12803" max="12803" width="10" style="2" customWidth="1"/>
    <col min="12804" max="12804" width="39.140625" style="2" customWidth="1"/>
    <col min="12805" max="12805" width="14.5703125" style="2" bestFit="1" customWidth="1"/>
    <col min="12806" max="12806" width="13.5703125" style="2" bestFit="1" customWidth="1"/>
    <col min="12807" max="12807" width="10.140625" style="2" bestFit="1" customWidth="1"/>
    <col min="12808" max="13056" width="9.140625" style="2"/>
    <col min="13057" max="13057" width="5.5703125" style="2" bestFit="1" customWidth="1"/>
    <col min="13058" max="13058" width="8.85546875" style="2" bestFit="1" customWidth="1"/>
    <col min="13059" max="13059" width="10" style="2" customWidth="1"/>
    <col min="13060" max="13060" width="39.140625" style="2" customWidth="1"/>
    <col min="13061" max="13061" width="14.5703125" style="2" bestFit="1" customWidth="1"/>
    <col min="13062" max="13062" width="13.5703125" style="2" bestFit="1" customWidth="1"/>
    <col min="13063" max="13063" width="10.140625" style="2" bestFit="1" customWidth="1"/>
    <col min="13064" max="13312" width="9.140625" style="2"/>
    <col min="13313" max="13313" width="5.5703125" style="2" bestFit="1" customWidth="1"/>
    <col min="13314" max="13314" width="8.85546875" style="2" bestFit="1" customWidth="1"/>
    <col min="13315" max="13315" width="10" style="2" customWidth="1"/>
    <col min="13316" max="13316" width="39.140625" style="2" customWidth="1"/>
    <col min="13317" max="13317" width="14.5703125" style="2" bestFit="1" customWidth="1"/>
    <col min="13318" max="13318" width="13.5703125" style="2" bestFit="1" customWidth="1"/>
    <col min="13319" max="13319" width="10.140625" style="2" bestFit="1" customWidth="1"/>
    <col min="13320" max="13568" width="9.140625" style="2"/>
    <col min="13569" max="13569" width="5.5703125" style="2" bestFit="1" customWidth="1"/>
    <col min="13570" max="13570" width="8.85546875" style="2" bestFit="1" customWidth="1"/>
    <col min="13571" max="13571" width="10" style="2" customWidth="1"/>
    <col min="13572" max="13572" width="39.140625" style="2" customWidth="1"/>
    <col min="13573" max="13573" width="14.5703125" style="2" bestFit="1" customWidth="1"/>
    <col min="13574" max="13574" width="13.5703125" style="2" bestFit="1" customWidth="1"/>
    <col min="13575" max="13575" width="10.140625" style="2" bestFit="1" customWidth="1"/>
    <col min="13576" max="13824" width="9.140625" style="2"/>
    <col min="13825" max="13825" width="5.5703125" style="2" bestFit="1" customWidth="1"/>
    <col min="13826" max="13826" width="8.85546875" style="2" bestFit="1" customWidth="1"/>
    <col min="13827" max="13827" width="10" style="2" customWidth="1"/>
    <col min="13828" max="13828" width="39.140625" style="2" customWidth="1"/>
    <col min="13829" max="13829" width="14.5703125" style="2" bestFit="1" customWidth="1"/>
    <col min="13830" max="13830" width="13.5703125" style="2" bestFit="1" customWidth="1"/>
    <col min="13831" max="13831" width="10.140625" style="2" bestFit="1" customWidth="1"/>
    <col min="13832" max="14080" width="9.140625" style="2"/>
    <col min="14081" max="14081" width="5.5703125" style="2" bestFit="1" customWidth="1"/>
    <col min="14082" max="14082" width="8.85546875" style="2" bestFit="1" customWidth="1"/>
    <col min="14083" max="14083" width="10" style="2" customWidth="1"/>
    <col min="14084" max="14084" width="39.140625" style="2" customWidth="1"/>
    <col min="14085" max="14085" width="14.5703125" style="2" bestFit="1" customWidth="1"/>
    <col min="14086" max="14086" width="13.5703125" style="2" bestFit="1" customWidth="1"/>
    <col min="14087" max="14087" width="10.140625" style="2" bestFit="1" customWidth="1"/>
    <col min="14088" max="14336" width="9.140625" style="2"/>
    <col min="14337" max="14337" width="5.5703125" style="2" bestFit="1" customWidth="1"/>
    <col min="14338" max="14338" width="8.85546875" style="2" bestFit="1" customWidth="1"/>
    <col min="14339" max="14339" width="10" style="2" customWidth="1"/>
    <col min="14340" max="14340" width="39.140625" style="2" customWidth="1"/>
    <col min="14341" max="14341" width="14.5703125" style="2" bestFit="1" customWidth="1"/>
    <col min="14342" max="14342" width="13.5703125" style="2" bestFit="1" customWidth="1"/>
    <col min="14343" max="14343" width="10.140625" style="2" bestFit="1" customWidth="1"/>
    <col min="14344" max="14592" width="9.140625" style="2"/>
    <col min="14593" max="14593" width="5.5703125" style="2" bestFit="1" customWidth="1"/>
    <col min="14594" max="14594" width="8.85546875" style="2" bestFit="1" customWidth="1"/>
    <col min="14595" max="14595" width="10" style="2" customWidth="1"/>
    <col min="14596" max="14596" width="39.140625" style="2" customWidth="1"/>
    <col min="14597" max="14597" width="14.5703125" style="2" bestFit="1" customWidth="1"/>
    <col min="14598" max="14598" width="13.5703125" style="2" bestFit="1" customWidth="1"/>
    <col min="14599" max="14599" width="10.140625" style="2" bestFit="1" customWidth="1"/>
    <col min="14600" max="14848" width="9.140625" style="2"/>
    <col min="14849" max="14849" width="5.5703125" style="2" bestFit="1" customWidth="1"/>
    <col min="14850" max="14850" width="8.85546875" style="2" bestFit="1" customWidth="1"/>
    <col min="14851" max="14851" width="10" style="2" customWidth="1"/>
    <col min="14852" max="14852" width="39.140625" style="2" customWidth="1"/>
    <col min="14853" max="14853" width="14.5703125" style="2" bestFit="1" customWidth="1"/>
    <col min="14854" max="14854" width="13.5703125" style="2" bestFit="1" customWidth="1"/>
    <col min="14855" max="14855" width="10.140625" style="2" bestFit="1" customWidth="1"/>
    <col min="14856" max="15104" width="9.140625" style="2"/>
    <col min="15105" max="15105" width="5.5703125" style="2" bestFit="1" customWidth="1"/>
    <col min="15106" max="15106" width="8.85546875" style="2" bestFit="1" customWidth="1"/>
    <col min="15107" max="15107" width="10" style="2" customWidth="1"/>
    <col min="15108" max="15108" width="39.140625" style="2" customWidth="1"/>
    <col min="15109" max="15109" width="14.5703125" style="2" bestFit="1" customWidth="1"/>
    <col min="15110" max="15110" width="13.5703125" style="2" bestFit="1" customWidth="1"/>
    <col min="15111" max="15111" width="10.140625" style="2" bestFit="1" customWidth="1"/>
    <col min="15112" max="15360" width="9.140625" style="2"/>
    <col min="15361" max="15361" width="5.5703125" style="2" bestFit="1" customWidth="1"/>
    <col min="15362" max="15362" width="8.85546875" style="2" bestFit="1" customWidth="1"/>
    <col min="15363" max="15363" width="10" style="2" customWidth="1"/>
    <col min="15364" max="15364" width="39.140625" style="2" customWidth="1"/>
    <col min="15365" max="15365" width="14.5703125" style="2" bestFit="1" customWidth="1"/>
    <col min="15366" max="15366" width="13.5703125" style="2" bestFit="1" customWidth="1"/>
    <col min="15367" max="15367" width="10.140625" style="2" bestFit="1" customWidth="1"/>
    <col min="15368" max="15616" width="9.140625" style="2"/>
    <col min="15617" max="15617" width="5.5703125" style="2" bestFit="1" customWidth="1"/>
    <col min="15618" max="15618" width="8.85546875" style="2" bestFit="1" customWidth="1"/>
    <col min="15619" max="15619" width="10" style="2" customWidth="1"/>
    <col min="15620" max="15620" width="39.140625" style="2" customWidth="1"/>
    <col min="15621" max="15621" width="14.5703125" style="2" bestFit="1" customWidth="1"/>
    <col min="15622" max="15622" width="13.5703125" style="2" bestFit="1" customWidth="1"/>
    <col min="15623" max="15623" width="10.140625" style="2" bestFit="1" customWidth="1"/>
    <col min="15624" max="15872" width="9.140625" style="2"/>
    <col min="15873" max="15873" width="5.5703125" style="2" bestFit="1" customWidth="1"/>
    <col min="15874" max="15874" width="8.85546875" style="2" bestFit="1" customWidth="1"/>
    <col min="15875" max="15875" width="10" style="2" customWidth="1"/>
    <col min="15876" max="15876" width="39.140625" style="2" customWidth="1"/>
    <col min="15877" max="15877" width="14.5703125" style="2" bestFit="1" customWidth="1"/>
    <col min="15878" max="15878" width="13.5703125" style="2" bestFit="1" customWidth="1"/>
    <col min="15879" max="15879" width="10.140625" style="2" bestFit="1" customWidth="1"/>
    <col min="15880" max="16128" width="9.140625" style="2"/>
    <col min="16129" max="16129" width="5.5703125" style="2" bestFit="1" customWidth="1"/>
    <col min="16130" max="16130" width="8.85546875" style="2" bestFit="1" customWidth="1"/>
    <col min="16131" max="16131" width="10" style="2" customWidth="1"/>
    <col min="16132" max="16132" width="39.140625" style="2" customWidth="1"/>
    <col min="16133" max="16133" width="14.5703125" style="2" bestFit="1" customWidth="1"/>
    <col min="16134" max="16134" width="13.5703125" style="2" bestFit="1" customWidth="1"/>
    <col min="16135" max="16135" width="10.140625" style="2" bestFit="1" customWidth="1"/>
    <col min="16136" max="16384" width="9.140625" style="2"/>
  </cols>
  <sheetData>
    <row r="1" spans="1:64" x14ac:dyDescent="0.2">
      <c r="A1" s="55" t="s">
        <v>114</v>
      </c>
      <c r="B1" s="55"/>
      <c r="C1" s="55"/>
      <c r="D1" s="55"/>
      <c r="E1" s="55"/>
      <c r="F1" s="55"/>
      <c r="G1" s="55"/>
    </row>
    <row r="2" spans="1:64" x14ac:dyDescent="0.2">
      <c r="A2" s="55" t="s">
        <v>112</v>
      </c>
      <c r="B2" s="55"/>
      <c r="C2" s="55"/>
      <c r="D2" s="55"/>
      <c r="E2" s="55"/>
      <c r="F2" s="55"/>
      <c r="G2" s="55"/>
    </row>
    <row r="3" spans="1:64" s="49" customFormat="1" x14ac:dyDescent="0.2">
      <c r="A3" s="56"/>
      <c r="B3" s="56"/>
      <c r="C3" s="56"/>
      <c r="D3" s="56"/>
      <c r="E3" s="56"/>
      <c r="F3" s="56"/>
      <c r="G3" s="5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5.75" x14ac:dyDescent="0.2">
      <c r="A4" s="58" t="s">
        <v>113</v>
      </c>
      <c r="B4" s="58"/>
      <c r="C4" s="58"/>
      <c r="D4" s="58"/>
      <c r="E4" s="58"/>
      <c r="F4" s="58"/>
      <c r="G4" s="58"/>
    </row>
    <row r="5" spans="1:64" ht="15.75" x14ac:dyDescent="0.2">
      <c r="A5" s="50"/>
      <c r="B5" s="50"/>
      <c r="C5" s="50"/>
      <c r="D5" s="57" t="s">
        <v>111</v>
      </c>
      <c r="E5" s="50"/>
      <c r="F5" s="50"/>
      <c r="G5" s="50"/>
    </row>
    <row r="6" spans="1:64" x14ac:dyDescent="0.2">
      <c r="G6" s="4" t="s">
        <v>0</v>
      </c>
    </row>
    <row r="7" spans="1:64" ht="27" customHeight="1" x14ac:dyDescent="0.2">
      <c r="A7" s="5" t="s">
        <v>1</v>
      </c>
      <c r="B7" s="5" t="s">
        <v>2</v>
      </c>
      <c r="C7" s="5" t="s">
        <v>3</v>
      </c>
      <c r="D7" s="5" t="s">
        <v>4</v>
      </c>
      <c r="E7" s="6" t="s">
        <v>5</v>
      </c>
      <c r="F7" s="6" t="s">
        <v>6</v>
      </c>
      <c r="G7" s="7" t="s">
        <v>7</v>
      </c>
    </row>
    <row r="8" spans="1:64" ht="17.100000000000001" customHeight="1" x14ac:dyDescent="0.2">
      <c r="A8" s="8" t="s">
        <v>8</v>
      </c>
      <c r="B8" s="8" t="s">
        <v>9</v>
      </c>
      <c r="C8" s="8" t="s">
        <v>10</v>
      </c>
      <c r="D8" s="8">
        <v>4</v>
      </c>
      <c r="E8" s="9">
        <v>5</v>
      </c>
      <c r="F8" s="9">
        <v>6</v>
      </c>
      <c r="G8" s="10">
        <v>7</v>
      </c>
    </row>
    <row r="9" spans="1:64" s="11" customFormat="1" ht="17.100000000000001" customHeight="1" x14ac:dyDescent="0.2">
      <c r="A9" s="60" t="s">
        <v>11</v>
      </c>
      <c r="B9" s="60"/>
      <c r="C9" s="60"/>
      <c r="D9" s="61" t="s">
        <v>12</v>
      </c>
      <c r="E9" s="62">
        <f>E10+E11+E15+E26+E50+E55+E58+E59+E60+E75+E80</f>
        <v>5895102</v>
      </c>
      <c r="F9" s="62">
        <f>F10+F11+F15+F26+F50+F55+F58+F59+F60+F75+F80</f>
        <v>5815598.4100000011</v>
      </c>
      <c r="G9" s="63">
        <f t="shared" ref="G9:G19" si="0">F9/E9</f>
        <v>0.98651361927240633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11" customFormat="1" ht="38.25" x14ac:dyDescent="0.2">
      <c r="A10" s="12"/>
      <c r="B10" s="64" t="s">
        <v>13</v>
      </c>
      <c r="C10" s="64" t="s">
        <v>14</v>
      </c>
      <c r="D10" s="65" t="s">
        <v>15</v>
      </c>
      <c r="E10" s="66">
        <v>32779</v>
      </c>
      <c r="F10" s="66">
        <v>32742.44</v>
      </c>
      <c r="G10" s="59">
        <f t="shared" si="0"/>
        <v>0.99888465175874797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s="11" customFormat="1" x14ac:dyDescent="0.2">
      <c r="A11" s="12"/>
      <c r="B11" s="64" t="s">
        <v>100</v>
      </c>
      <c r="C11" s="64"/>
      <c r="D11" s="65" t="s">
        <v>101</v>
      </c>
      <c r="E11" s="66">
        <f>SUM(E12:E14)</f>
        <v>16399</v>
      </c>
      <c r="F11" s="66">
        <f>SUM(F12:F14)</f>
        <v>16398.900000000001</v>
      </c>
      <c r="G11" s="59">
        <f t="shared" si="0"/>
        <v>0.99999390206719929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s="11" customFormat="1" ht="25.5" x14ac:dyDescent="0.2">
      <c r="A12" s="12"/>
      <c r="B12" s="26"/>
      <c r="C12" s="26" t="s">
        <v>107</v>
      </c>
      <c r="D12" s="19" t="s">
        <v>108</v>
      </c>
      <c r="E12" s="20">
        <v>13676</v>
      </c>
      <c r="F12" s="20">
        <v>13676</v>
      </c>
      <c r="G12" s="21">
        <f>F12/E12</f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s="11" customFormat="1" ht="25.5" x14ac:dyDescent="0.2">
      <c r="A13" s="12"/>
      <c r="B13" s="26"/>
      <c r="C13" s="26" t="s">
        <v>85</v>
      </c>
      <c r="D13" s="19" t="s">
        <v>109</v>
      </c>
      <c r="E13" s="20">
        <v>2387.9</v>
      </c>
      <c r="F13" s="20">
        <v>2387.83</v>
      </c>
      <c r="G13" s="21">
        <f>F13/E13</f>
        <v>0.99997068553959534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s="11" customFormat="1" x14ac:dyDescent="0.2">
      <c r="A14" s="12"/>
      <c r="B14" s="26"/>
      <c r="C14" s="26" t="s">
        <v>87</v>
      </c>
      <c r="D14" s="19" t="s">
        <v>110</v>
      </c>
      <c r="E14" s="20">
        <v>335.1</v>
      </c>
      <c r="F14" s="20">
        <v>335.07</v>
      </c>
      <c r="G14" s="21">
        <f t="shared" si="0"/>
        <v>0.99991047448522818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s="13" customFormat="1" ht="17.100000000000001" customHeight="1" x14ac:dyDescent="0.2">
      <c r="A15" s="12"/>
      <c r="B15" s="64" t="s">
        <v>16</v>
      </c>
      <c r="C15" s="64"/>
      <c r="D15" s="65" t="s">
        <v>17</v>
      </c>
      <c r="E15" s="66">
        <f>E16</f>
        <v>2842000</v>
      </c>
      <c r="F15" s="66">
        <f>F16</f>
        <v>2839344.5900000003</v>
      </c>
      <c r="G15" s="59">
        <f t="shared" si="0"/>
        <v>0.99906565446868412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s="13" customFormat="1" ht="17.100000000000001" customHeight="1" x14ac:dyDescent="0.2">
      <c r="A16" s="12"/>
      <c r="B16" s="12"/>
      <c r="C16" s="14"/>
      <c r="D16" s="15" t="s">
        <v>18</v>
      </c>
      <c r="E16" s="16">
        <f>E17+E18+E19+E24+E25</f>
        <v>2842000</v>
      </c>
      <c r="F16" s="16">
        <f>F17+F18+F19+F24+F25</f>
        <v>2839344.5900000003</v>
      </c>
      <c r="G16" s="17">
        <f t="shared" si="0"/>
        <v>0.99906565446868412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s="13" customFormat="1" ht="17.100000000000001" customHeight="1" x14ac:dyDescent="0.2">
      <c r="A17" s="12"/>
      <c r="B17" s="12"/>
      <c r="C17" s="18">
        <v>3110</v>
      </c>
      <c r="D17" s="19" t="s">
        <v>19</v>
      </c>
      <c r="E17" s="20">
        <v>2788255</v>
      </c>
      <c r="F17" s="20">
        <v>2785650.7</v>
      </c>
      <c r="G17" s="21">
        <f t="shared" si="0"/>
        <v>0.99906597495566229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25.5" x14ac:dyDescent="0.2">
      <c r="A18" s="12"/>
      <c r="B18" s="22"/>
      <c r="C18" s="23" t="s">
        <v>20</v>
      </c>
      <c r="D18" s="24" t="s">
        <v>21</v>
      </c>
      <c r="E18" s="25">
        <v>40764</v>
      </c>
      <c r="F18" s="25">
        <v>40713.67</v>
      </c>
      <c r="G18" s="21">
        <f t="shared" si="0"/>
        <v>0.99876533215582375</v>
      </c>
    </row>
    <row r="19" spans="1:64" s="28" customFormat="1" ht="25.5" x14ac:dyDescent="0.2">
      <c r="A19" s="12"/>
      <c r="B19" s="22"/>
      <c r="C19" s="34" t="s">
        <v>48</v>
      </c>
      <c r="D19" s="35" t="s">
        <v>98</v>
      </c>
      <c r="E19" s="36">
        <v>8563</v>
      </c>
      <c r="F19" s="36">
        <f>SUM(F20:F23)</f>
        <v>8562.2200000000012</v>
      </c>
      <c r="G19" s="37">
        <f t="shared" si="0"/>
        <v>0.9999089104285882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x14ac:dyDescent="0.2">
      <c r="A20" s="12"/>
      <c r="B20" s="33"/>
      <c r="C20" s="42"/>
      <c r="D20" s="43" t="s">
        <v>22</v>
      </c>
      <c r="E20" s="44"/>
      <c r="F20" s="45">
        <v>5088.26</v>
      </c>
      <c r="G20" s="21"/>
    </row>
    <row r="21" spans="1:64" x14ac:dyDescent="0.2">
      <c r="A21" s="12"/>
      <c r="B21" s="33"/>
      <c r="C21" s="46"/>
      <c r="D21" s="43" t="s">
        <v>102</v>
      </c>
      <c r="E21" s="45"/>
      <c r="F21" s="45">
        <v>2865.86</v>
      </c>
      <c r="G21" s="21"/>
    </row>
    <row r="22" spans="1:64" x14ac:dyDescent="0.2">
      <c r="A22" s="12"/>
      <c r="B22" s="33"/>
      <c r="C22" s="46"/>
      <c r="D22" s="43" t="s">
        <v>23</v>
      </c>
      <c r="E22" s="45"/>
      <c r="F22" s="45">
        <v>116.1</v>
      </c>
      <c r="G22" s="21"/>
    </row>
    <row r="23" spans="1:64" x14ac:dyDescent="0.2">
      <c r="A23" s="12"/>
      <c r="B23" s="33"/>
      <c r="C23" s="46"/>
      <c r="D23" s="43" t="s">
        <v>24</v>
      </c>
      <c r="E23" s="45"/>
      <c r="F23" s="45">
        <v>492</v>
      </c>
      <c r="G23" s="21"/>
    </row>
    <row r="24" spans="1:64" ht="17.100000000000001" customHeight="1" x14ac:dyDescent="0.2">
      <c r="A24" s="12"/>
      <c r="B24" s="22"/>
      <c r="C24" s="38">
        <v>4300</v>
      </c>
      <c r="D24" s="39" t="s">
        <v>25</v>
      </c>
      <c r="E24" s="40">
        <v>3400</v>
      </c>
      <c r="F24" s="40">
        <v>3400</v>
      </c>
      <c r="G24" s="41">
        <f>F24/E24</f>
        <v>1</v>
      </c>
    </row>
    <row r="25" spans="1:64" ht="17.100000000000001" customHeight="1" x14ac:dyDescent="0.2">
      <c r="A25" s="12"/>
      <c r="B25" s="22"/>
      <c r="C25" s="18">
        <v>4700</v>
      </c>
      <c r="D25" s="24" t="s">
        <v>26</v>
      </c>
      <c r="E25" s="25">
        <v>1018</v>
      </c>
      <c r="F25" s="25">
        <v>1018</v>
      </c>
      <c r="G25" s="21">
        <f>F25/E25</f>
        <v>1</v>
      </c>
    </row>
    <row r="26" spans="1:64" s="13" customFormat="1" ht="63.75" x14ac:dyDescent="0.2">
      <c r="A26" s="12"/>
      <c r="B26" s="64" t="s">
        <v>27</v>
      </c>
      <c r="C26" s="64"/>
      <c r="D26" s="65" t="s">
        <v>28</v>
      </c>
      <c r="E26" s="66">
        <v>2132000</v>
      </c>
      <c r="F26" s="66">
        <v>2071664.43</v>
      </c>
      <c r="G26" s="59">
        <f>F26/E26</f>
        <v>0.97170001407129458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s="13" customFormat="1" x14ac:dyDescent="0.2">
      <c r="A27" s="12"/>
      <c r="B27" s="12"/>
      <c r="C27" s="14"/>
      <c r="D27" s="15" t="s">
        <v>18</v>
      </c>
      <c r="E27" s="16">
        <f>E28+E45+E46+E47+E48+E49</f>
        <v>2132000</v>
      </c>
      <c r="F27" s="16">
        <f>F28+F45+F46+F47+F48+F49</f>
        <v>2071664.4299999997</v>
      </c>
      <c r="G27" s="17">
        <f>F27/E27</f>
        <v>0.97170001407129447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s="13" customFormat="1" x14ac:dyDescent="0.2">
      <c r="A28" s="12"/>
      <c r="B28" s="12"/>
      <c r="C28" s="26" t="s">
        <v>29</v>
      </c>
      <c r="D28" s="19" t="s">
        <v>30</v>
      </c>
      <c r="E28" s="20">
        <v>2011125</v>
      </c>
      <c r="F28" s="20">
        <v>1965518.17</v>
      </c>
      <c r="G28" s="21">
        <f>F28/E28</f>
        <v>0.97732272732923109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x14ac:dyDescent="0.2">
      <c r="A29" s="12"/>
      <c r="B29" s="22"/>
      <c r="C29" s="31"/>
      <c r="D29" s="29" t="s">
        <v>31</v>
      </c>
      <c r="E29" s="30"/>
      <c r="F29" s="30">
        <v>686994</v>
      </c>
      <c r="G29" s="32"/>
    </row>
    <row r="30" spans="1:64" x14ac:dyDescent="0.2">
      <c r="A30" s="12"/>
      <c r="B30" s="22"/>
      <c r="C30" s="31"/>
      <c r="D30" s="29" t="s">
        <v>32</v>
      </c>
      <c r="E30" s="30"/>
      <c r="F30" s="30">
        <v>17000</v>
      </c>
      <c r="G30" s="32"/>
    </row>
    <row r="31" spans="1:64" ht="22.5" x14ac:dyDescent="0.2">
      <c r="A31" s="12"/>
      <c r="B31" s="22"/>
      <c r="C31" s="31"/>
      <c r="D31" s="29" t="s">
        <v>33</v>
      </c>
      <c r="E31" s="30"/>
      <c r="F31" s="30">
        <v>50595</v>
      </c>
      <c r="G31" s="32"/>
    </row>
    <row r="32" spans="1:64" ht="22.5" x14ac:dyDescent="0.2">
      <c r="A32" s="12"/>
      <c r="B32" s="22"/>
      <c r="C32" s="31"/>
      <c r="D32" s="29" t="s">
        <v>34</v>
      </c>
      <c r="E32" s="30"/>
      <c r="F32" s="30">
        <v>19500</v>
      </c>
      <c r="G32" s="32"/>
    </row>
    <row r="33" spans="1:7" ht="22.5" x14ac:dyDescent="0.2">
      <c r="A33" s="12"/>
      <c r="B33" s="22"/>
      <c r="C33" s="31"/>
      <c r="D33" s="29" t="s">
        <v>35</v>
      </c>
      <c r="E33" s="30"/>
      <c r="F33" s="30">
        <v>63662</v>
      </c>
      <c r="G33" s="32"/>
    </row>
    <row r="34" spans="1:7" ht="22.5" x14ac:dyDescent="0.2">
      <c r="A34" s="12"/>
      <c r="B34" s="22"/>
      <c r="C34" s="31"/>
      <c r="D34" s="29" t="s">
        <v>36</v>
      </c>
      <c r="E34" s="30"/>
      <c r="F34" s="30">
        <v>53085</v>
      </c>
      <c r="G34" s="32"/>
    </row>
    <row r="35" spans="1:7" ht="22.5" x14ac:dyDescent="0.2">
      <c r="A35" s="12"/>
      <c r="B35" s="22"/>
      <c r="C35" s="31"/>
      <c r="D35" s="29" t="s">
        <v>37</v>
      </c>
      <c r="E35" s="30"/>
      <c r="F35" s="30">
        <v>36700</v>
      </c>
      <c r="G35" s="32"/>
    </row>
    <row r="36" spans="1:7" ht="33.75" x14ac:dyDescent="0.2">
      <c r="A36" s="12"/>
      <c r="B36" s="22"/>
      <c r="C36" s="31"/>
      <c r="D36" s="29" t="s">
        <v>38</v>
      </c>
      <c r="E36" s="30"/>
      <c r="F36" s="30">
        <v>89615.26</v>
      </c>
      <c r="G36" s="32"/>
    </row>
    <row r="37" spans="1:7" x14ac:dyDescent="0.2">
      <c r="A37" s="12"/>
      <c r="B37" s="22"/>
      <c r="C37" s="31"/>
      <c r="D37" s="29" t="s">
        <v>39</v>
      </c>
      <c r="E37" s="30"/>
      <c r="F37" s="30">
        <v>106600</v>
      </c>
      <c r="G37" s="32"/>
    </row>
    <row r="38" spans="1:7" x14ac:dyDescent="0.2">
      <c r="A38" s="12"/>
      <c r="B38" s="22"/>
      <c r="C38" s="31"/>
      <c r="D38" s="29" t="s">
        <v>40</v>
      </c>
      <c r="E38" s="30"/>
      <c r="F38" s="30">
        <v>193239</v>
      </c>
      <c r="G38" s="32"/>
    </row>
    <row r="39" spans="1:7" x14ac:dyDescent="0.2">
      <c r="A39" s="12"/>
      <c r="B39" s="22"/>
      <c r="C39" s="31"/>
      <c r="D39" s="29" t="s">
        <v>41</v>
      </c>
      <c r="E39" s="30"/>
      <c r="F39" s="30">
        <v>67149</v>
      </c>
      <c r="G39" s="32"/>
    </row>
    <row r="40" spans="1:7" x14ac:dyDescent="0.2">
      <c r="A40" s="12"/>
      <c r="B40" s="22"/>
      <c r="C40" s="31"/>
      <c r="D40" s="29" t="s">
        <v>42</v>
      </c>
      <c r="E40" s="30"/>
      <c r="F40" s="30">
        <v>256047</v>
      </c>
      <c r="G40" s="32"/>
    </row>
    <row r="41" spans="1:7" ht="22.5" x14ac:dyDescent="0.2">
      <c r="A41" s="12"/>
      <c r="B41" s="22"/>
      <c r="C41" s="31"/>
      <c r="D41" s="29" t="s">
        <v>43</v>
      </c>
      <c r="E41" s="30"/>
      <c r="F41" s="30">
        <v>46000</v>
      </c>
      <c r="G41" s="32"/>
    </row>
    <row r="42" spans="1:7" x14ac:dyDescent="0.2">
      <c r="A42" s="12"/>
      <c r="B42" s="22"/>
      <c r="C42" s="31"/>
      <c r="D42" s="29" t="s">
        <v>44</v>
      </c>
      <c r="E42" s="30"/>
      <c r="F42" s="30">
        <v>117600</v>
      </c>
      <c r="G42" s="32"/>
    </row>
    <row r="43" spans="1:7" ht="15" customHeight="1" x14ac:dyDescent="0.2">
      <c r="A43" s="12"/>
      <c r="B43" s="22"/>
      <c r="C43" s="31"/>
      <c r="D43" s="29" t="s">
        <v>45</v>
      </c>
      <c r="E43" s="30"/>
      <c r="F43" s="30">
        <v>36483.01</v>
      </c>
      <c r="G43" s="32"/>
    </row>
    <row r="44" spans="1:7" x14ac:dyDescent="0.2">
      <c r="A44" s="12"/>
      <c r="B44" s="22"/>
      <c r="C44" s="31"/>
      <c r="D44" s="29" t="s">
        <v>46</v>
      </c>
      <c r="E44" s="30"/>
      <c r="F44" s="30">
        <v>125248.9</v>
      </c>
      <c r="G44" s="32"/>
    </row>
    <row r="45" spans="1:7" ht="38.25" x14ac:dyDescent="0.2">
      <c r="A45" s="12"/>
      <c r="B45" s="22"/>
      <c r="C45" s="23" t="s">
        <v>47</v>
      </c>
      <c r="D45" s="24" t="s">
        <v>21</v>
      </c>
      <c r="E45" s="25">
        <v>112966</v>
      </c>
      <c r="F45" s="25">
        <v>101823.13</v>
      </c>
      <c r="G45" s="21">
        <f>F45/E45</f>
        <v>0.90136085193775117</v>
      </c>
    </row>
    <row r="46" spans="1:7" ht="17.100000000000001" customHeight="1" x14ac:dyDescent="0.2">
      <c r="A46" s="12"/>
      <c r="B46" s="22"/>
      <c r="C46" s="23" t="s">
        <v>48</v>
      </c>
      <c r="D46" s="24" t="s">
        <v>49</v>
      </c>
      <c r="E46" s="25">
        <v>3200</v>
      </c>
      <c r="F46" s="25">
        <v>1907.7</v>
      </c>
      <c r="G46" s="21">
        <f t="shared" ref="G46:G49" si="1">F46/E46</f>
        <v>0.59615625000000005</v>
      </c>
    </row>
    <row r="47" spans="1:7" ht="17.100000000000001" customHeight="1" x14ac:dyDescent="0.2">
      <c r="A47" s="12"/>
      <c r="B47" s="22"/>
      <c r="C47" s="23" t="s">
        <v>50</v>
      </c>
      <c r="D47" s="24" t="s">
        <v>51</v>
      </c>
      <c r="E47" s="25">
        <v>3000</v>
      </c>
      <c r="F47" s="25">
        <v>706.43</v>
      </c>
      <c r="G47" s="21">
        <f t="shared" si="1"/>
        <v>0.23547666666666664</v>
      </c>
    </row>
    <row r="48" spans="1:7" ht="17.100000000000001" customHeight="1" x14ac:dyDescent="0.2">
      <c r="A48" s="12"/>
      <c r="B48" s="22"/>
      <c r="C48" s="23" t="s">
        <v>52</v>
      </c>
      <c r="D48" s="24" t="s">
        <v>53</v>
      </c>
      <c r="E48" s="25">
        <v>1100</v>
      </c>
      <c r="F48" s="25">
        <v>1100</v>
      </c>
      <c r="G48" s="21">
        <f t="shared" si="1"/>
        <v>1</v>
      </c>
    </row>
    <row r="49" spans="1:64" ht="17.100000000000001" customHeight="1" x14ac:dyDescent="0.2">
      <c r="A49" s="12"/>
      <c r="B49" s="22"/>
      <c r="C49" s="23" t="s">
        <v>54</v>
      </c>
      <c r="D49" s="24" t="s">
        <v>55</v>
      </c>
      <c r="E49" s="25">
        <v>609</v>
      </c>
      <c r="F49" s="25">
        <v>609</v>
      </c>
      <c r="G49" s="21">
        <f t="shared" si="1"/>
        <v>1</v>
      </c>
    </row>
    <row r="50" spans="1:64" s="13" customFormat="1" ht="89.25" x14ac:dyDescent="0.2">
      <c r="A50" s="12"/>
      <c r="B50" s="64" t="s">
        <v>56</v>
      </c>
      <c r="C50" s="64"/>
      <c r="D50" s="65" t="s">
        <v>57</v>
      </c>
      <c r="E50" s="66">
        <f>E51+E53</f>
        <v>15678</v>
      </c>
      <c r="F50" s="66">
        <f>F51+F53</f>
        <v>15582.8</v>
      </c>
      <c r="G50" s="59">
        <f>F50/E50</f>
        <v>0.99392779691287148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s="13" customFormat="1" x14ac:dyDescent="0.2">
      <c r="A51" s="12"/>
      <c r="B51" s="12"/>
      <c r="C51" s="14"/>
      <c r="D51" s="15" t="s">
        <v>18</v>
      </c>
      <c r="E51" s="16">
        <f>E52</f>
        <v>6460</v>
      </c>
      <c r="F51" s="16">
        <f>F52</f>
        <v>6364.8</v>
      </c>
      <c r="G51" s="1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7.100000000000001" customHeight="1" x14ac:dyDescent="0.2">
      <c r="A52" s="12"/>
      <c r="B52" s="22"/>
      <c r="C52" s="23" t="s">
        <v>58</v>
      </c>
      <c r="D52" s="24" t="s">
        <v>59</v>
      </c>
      <c r="E52" s="25">
        <v>6460</v>
      </c>
      <c r="F52" s="25">
        <v>6364.8</v>
      </c>
      <c r="G52" s="21"/>
    </row>
    <row r="53" spans="1:64" ht="17.100000000000001" customHeight="1" x14ac:dyDescent="0.2">
      <c r="A53" s="12"/>
      <c r="B53" s="12"/>
      <c r="C53" s="14"/>
      <c r="D53" s="15" t="s">
        <v>60</v>
      </c>
      <c r="E53" s="16">
        <f>E54</f>
        <v>9218</v>
      </c>
      <c r="F53" s="16">
        <f>F54</f>
        <v>9218</v>
      </c>
      <c r="G53" s="17"/>
    </row>
    <row r="54" spans="1:64" ht="25.5" x14ac:dyDescent="0.2">
      <c r="A54" s="12"/>
      <c r="B54" s="22"/>
      <c r="C54" s="23" t="s">
        <v>58</v>
      </c>
      <c r="D54" s="24" t="s">
        <v>61</v>
      </c>
      <c r="E54" s="25">
        <v>9218</v>
      </c>
      <c r="F54" s="25">
        <v>9218</v>
      </c>
      <c r="G54" s="21"/>
    </row>
    <row r="55" spans="1:64" ht="38.25" x14ac:dyDescent="0.2">
      <c r="A55" s="12"/>
      <c r="B55" s="64" t="s">
        <v>62</v>
      </c>
      <c r="C55" s="64" t="s">
        <v>29</v>
      </c>
      <c r="D55" s="65" t="s">
        <v>63</v>
      </c>
      <c r="E55" s="66">
        <f>SUM(E56:E57)</f>
        <v>58498</v>
      </c>
      <c r="F55" s="66">
        <v>58463.38</v>
      </c>
      <c r="G55" s="59">
        <f t="shared" ref="G55:G59" si="2">F55/E55</f>
        <v>0.99940818489520999</v>
      </c>
    </row>
    <row r="56" spans="1:64" x14ac:dyDescent="0.2">
      <c r="A56" s="12"/>
      <c r="B56" s="22"/>
      <c r="C56" s="23"/>
      <c r="D56" s="24" t="s">
        <v>64</v>
      </c>
      <c r="E56" s="25">
        <v>17000</v>
      </c>
      <c r="F56" s="25">
        <v>16968.68</v>
      </c>
      <c r="G56" s="21"/>
    </row>
    <row r="57" spans="1:64" x14ac:dyDescent="0.2">
      <c r="A57" s="12"/>
      <c r="B57" s="22"/>
      <c r="C57" s="23"/>
      <c r="D57" s="24" t="s">
        <v>65</v>
      </c>
      <c r="E57" s="25">
        <v>41498</v>
      </c>
      <c r="F57" s="25">
        <v>41494.699999999997</v>
      </c>
      <c r="G57" s="21"/>
    </row>
    <row r="58" spans="1:64" x14ac:dyDescent="0.2">
      <c r="A58" s="12"/>
      <c r="B58" s="64" t="s">
        <v>66</v>
      </c>
      <c r="C58" s="64" t="s">
        <v>29</v>
      </c>
      <c r="D58" s="65" t="s">
        <v>67</v>
      </c>
      <c r="E58" s="66">
        <v>5140</v>
      </c>
      <c r="F58" s="66">
        <v>5138.3999999999996</v>
      </c>
      <c r="G58" s="59">
        <f t="shared" si="2"/>
        <v>0.99968871595330733</v>
      </c>
    </row>
    <row r="59" spans="1:64" x14ac:dyDescent="0.2">
      <c r="A59" s="12"/>
      <c r="B59" s="64" t="s">
        <v>68</v>
      </c>
      <c r="C59" s="64" t="s">
        <v>29</v>
      </c>
      <c r="D59" s="65" t="s">
        <v>69</v>
      </c>
      <c r="E59" s="66">
        <v>124789</v>
      </c>
      <c r="F59" s="66">
        <v>124326.98</v>
      </c>
      <c r="G59" s="59">
        <f t="shared" si="2"/>
        <v>0.99629759033248122</v>
      </c>
    </row>
    <row r="60" spans="1:64" s="13" customFormat="1" ht="17.100000000000001" customHeight="1" x14ac:dyDescent="0.2">
      <c r="A60" s="12"/>
      <c r="B60" s="64" t="s">
        <v>70</v>
      </c>
      <c r="C60" s="64"/>
      <c r="D60" s="65" t="s">
        <v>71</v>
      </c>
      <c r="E60" s="66">
        <v>487886</v>
      </c>
      <c r="F60" s="66">
        <v>472053.25</v>
      </c>
      <c r="G60" s="59">
        <f t="shared" ref="G60:G80" si="3">F60/E60</f>
        <v>0.96754825922449095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s="13" customFormat="1" ht="17.100000000000001" customHeight="1" x14ac:dyDescent="0.2">
      <c r="A61" s="12"/>
      <c r="B61" s="12"/>
      <c r="C61" s="14"/>
      <c r="D61" s="15" t="s">
        <v>18</v>
      </c>
      <c r="E61" s="16">
        <f>SUM(E62:E63)</f>
        <v>51711</v>
      </c>
      <c r="F61" s="16">
        <v>51710.28</v>
      </c>
      <c r="G61" s="17">
        <f>F61/E61</f>
        <v>0.99998607646342164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7.100000000000001" customHeight="1" x14ac:dyDescent="0.2">
      <c r="A62" s="12"/>
      <c r="B62" s="22"/>
      <c r="C62" s="23" t="s">
        <v>29</v>
      </c>
      <c r="D62" s="24" t="s">
        <v>72</v>
      </c>
      <c r="E62" s="25">
        <v>50946.6</v>
      </c>
      <c r="F62" s="25">
        <v>50946.09</v>
      </c>
      <c r="G62" s="21">
        <f t="shared" si="3"/>
        <v>0.99998998951843687</v>
      </c>
    </row>
    <row r="63" spans="1:64" s="47" customFormat="1" ht="17.100000000000001" customHeight="1" x14ac:dyDescent="0.2">
      <c r="A63" s="12"/>
      <c r="B63" s="22"/>
      <c r="C63" s="23" t="s">
        <v>48</v>
      </c>
      <c r="D63" s="24" t="s">
        <v>99</v>
      </c>
      <c r="E63" s="25">
        <v>764.4</v>
      </c>
      <c r="F63" s="25">
        <v>764.19</v>
      </c>
      <c r="G63" s="21">
        <f t="shared" si="3"/>
        <v>0.99972527472527484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7.100000000000001" customHeight="1" x14ac:dyDescent="0.2">
      <c r="A64" s="12"/>
      <c r="B64" s="12"/>
      <c r="C64" s="14"/>
      <c r="D64" s="15" t="s">
        <v>60</v>
      </c>
      <c r="E64" s="16">
        <f>SUM(E65:E74)</f>
        <v>436175</v>
      </c>
      <c r="F64" s="16">
        <f>SUM(F65:F74)</f>
        <v>420342.96999999991</v>
      </c>
      <c r="G64" s="17">
        <f>F64/E64</f>
        <v>0.96370257350833932</v>
      </c>
    </row>
    <row r="65" spans="1:64" ht="25.5" x14ac:dyDescent="0.2">
      <c r="A65" s="12"/>
      <c r="B65" s="12"/>
      <c r="C65" s="26" t="s">
        <v>74</v>
      </c>
      <c r="D65" s="19" t="s">
        <v>75</v>
      </c>
      <c r="E65" s="20">
        <v>1965</v>
      </c>
      <c r="F65" s="20">
        <v>1964.49</v>
      </c>
      <c r="G65" s="21">
        <f>F65/E65</f>
        <v>0.99974045801526723</v>
      </c>
    </row>
    <row r="66" spans="1:64" ht="38.25" x14ac:dyDescent="0.2">
      <c r="A66" s="12"/>
      <c r="B66" s="12"/>
      <c r="C66" s="26" t="s">
        <v>47</v>
      </c>
      <c r="D66" s="19" t="s">
        <v>21</v>
      </c>
      <c r="E66" s="20">
        <v>390355</v>
      </c>
      <c r="F66" s="20">
        <v>375802.11</v>
      </c>
      <c r="G66" s="21">
        <f t="shared" ref="G66:G74" si="4">F66/E66</f>
        <v>0.96271883285727089</v>
      </c>
    </row>
    <row r="67" spans="1:64" ht="51" x14ac:dyDescent="0.2">
      <c r="A67" s="12"/>
      <c r="B67" s="12"/>
      <c r="C67" s="26" t="s">
        <v>48</v>
      </c>
      <c r="D67" s="19" t="s">
        <v>76</v>
      </c>
      <c r="E67" s="20">
        <v>12900</v>
      </c>
      <c r="F67" s="20">
        <v>12897.35</v>
      </c>
      <c r="G67" s="21">
        <f t="shared" si="4"/>
        <v>0.99979457364341084</v>
      </c>
    </row>
    <row r="68" spans="1:64" s="48" customFormat="1" x14ac:dyDescent="0.2">
      <c r="A68" s="12"/>
      <c r="B68" s="12"/>
      <c r="C68" s="26" t="s">
        <v>103</v>
      </c>
      <c r="D68" s="19" t="s">
        <v>104</v>
      </c>
      <c r="E68" s="20">
        <v>65</v>
      </c>
      <c r="F68" s="20">
        <v>65</v>
      </c>
      <c r="G68" s="21">
        <f t="shared" si="4"/>
        <v>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51" x14ac:dyDescent="0.2">
      <c r="A69" s="12"/>
      <c r="B69" s="12"/>
      <c r="C69" s="26" t="s">
        <v>50</v>
      </c>
      <c r="D69" s="19" t="s">
        <v>77</v>
      </c>
      <c r="E69" s="20">
        <v>10500</v>
      </c>
      <c r="F69" s="20">
        <v>9536.61</v>
      </c>
      <c r="G69" s="21">
        <f t="shared" si="4"/>
        <v>0.90824857142857152</v>
      </c>
    </row>
    <row r="70" spans="1:64" ht="17.100000000000001" customHeight="1" x14ac:dyDescent="0.2">
      <c r="A70" s="12"/>
      <c r="B70" s="12"/>
      <c r="C70" s="26" t="s">
        <v>78</v>
      </c>
      <c r="D70" s="19" t="s">
        <v>79</v>
      </c>
      <c r="E70" s="20">
        <v>3300</v>
      </c>
      <c r="F70" s="20">
        <v>2997.67</v>
      </c>
      <c r="G70" s="21">
        <f t="shared" si="4"/>
        <v>0.90838484848484846</v>
      </c>
    </row>
    <row r="71" spans="1:64" ht="17.100000000000001" customHeight="1" x14ac:dyDescent="0.2">
      <c r="A71" s="12"/>
      <c r="B71" s="12"/>
      <c r="C71" s="26" t="s">
        <v>80</v>
      </c>
      <c r="D71" s="19" t="s">
        <v>81</v>
      </c>
      <c r="E71" s="20">
        <v>5600</v>
      </c>
      <c r="F71" s="20">
        <v>5595.76</v>
      </c>
      <c r="G71" s="21">
        <f t="shared" si="4"/>
        <v>0.99924285714285721</v>
      </c>
    </row>
    <row r="72" spans="1:64" s="48" customFormat="1" ht="17.100000000000001" customHeight="1" x14ac:dyDescent="0.2">
      <c r="A72" s="12"/>
      <c r="B72" s="12"/>
      <c r="C72" s="26" t="s">
        <v>105</v>
      </c>
      <c r="D72" s="19" t="s">
        <v>106</v>
      </c>
      <c r="E72" s="20">
        <v>430</v>
      </c>
      <c r="F72" s="20">
        <v>423.98</v>
      </c>
      <c r="G72" s="21">
        <f t="shared" si="4"/>
        <v>0.98599999999999999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7.100000000000001" customHeight="1" x14ac:dyDescent="0.2">
      <c r="A73" s="12"/>
      <c r="B73" s="12"/>
      <c r="C73" s="26" t="s">
        <v>52</v>
      </c>
      <c r="D73" s="19" t="s">
        <v>82</v>
      </c>
      <c r="E73" s="20">
        <v>6800</v>
      </c>
      <c r="F73" s="20">
        <v>6800</v>
      </c>
      <c r="G73" s="21">
        <f t="shared" si="4"/>
        <v>1</v>
      </c>
    </row>
    <row r="74" spans="1:64" ht="17.100000000000001" customHeight="1" x14ac:dyDescent="0.2">
      <c r="A74" s="12"/>
      <c r="B74" s="12"/>
      <c r="C74" s="26" t="s">
        <v>54</v>
      </c>
      <c r="D74" s="19" t="s">
        <v>26</v>
      </c>
      <c r="E74" s="20">
        <v>4260</v>
      </c>
      <c r="F74" s="20">
        <v>4260</v>
      </c>
      <c r="G74" s="21">
        <f t="shared" si="4"/>
        <v>1</v>
      </c>
    </row>
    <row r="75" spans="1:64" ht="17.100000000000001" customHeight="1" x14ac:dyDescent="0.2">
      <c r="A75" s="12"/>
      <c r="B75" s="64" t="s">
        <v>83</v>
      </c>
      <c r="C75" s="64"/>
      <c r="D75" s="65" t="s">
        <v>84</v>
      </c>
      <c r="E75" s="66">
        <f>E76</f>
        <v>5366</v>
      </c>
      <c r="F75" s="66">
        <f>F76</f>
        <v>5362.87</v>
      </c>
      <c r="G75" s="59">
        <f t="shared" ref="G75" si="5">F75/E75</f>
        <v>0.99941669772642561</v>
      </c>
    </row>
    <row r="76" spans="1:64" ht="17.100000000000001" customHeight="1" x14ac:dyDescent="0.2">
      <c r="A76" s="12"/>
      <c r="B76" s="12"/>
      <c r="C76" s="14"/>
      <c r="D76" s="15" t="s">
        <v>60</v>
      </c>
      <c r="E76" s="16">
        <f>SUM(E77:E79)</f>
        <v>5366</v>
      </c>
      <c r="F76" s="16">
        <f>SUM(F77:F79)</f>
        <v>5362.87</v>
      </c>
      <c r="G76" s="17">
        <f>F76/E76</f>
        <v>0.99941669772642561</v>
      </c>
    </row>
    <row r="77" spans="1:64" ht="17.100000000000001" customHeight="1" x14ac:dyDescent="0.2">
      <c r="A77" s="12"/>
      <c r="B77" s="12"/>
      <c r="C77" s="26" t="s">
        <v>85</v>
      </c>
      <c r="D77" s="19" t="s">
        <v>86</v>
      </c>
      <c r="E77" s="20">
        <v>788</v>
      </c>
      <c r="F77" s="20">
        <v>787.6</v>
      </c>
      <c r="G77" s="21"/>
    </row>
    <row r="78" spans="1:64" ht="17.100000000000001" customHeight="1" x14ac:dyDescent="0.2">
      <c r="A78" s="12"/>
      <c r="B78" s="12"/>
      <c r="C78" s="26" t="s">
        <v>87</v>
      </c>
      <c r="D78" s="19" t="s">
        <v>88</v>
      </c>
      <c r="E78" s="20">
        <v>68</v>
      </c>
      <c r="F78" s="20">
        <v>65.27</v>
      </c>
      <c r="G78" s="21"/>
    </row>
    <row r="79" spans="1:64" ht="17.100000000000001" customHeight="1" x14ac:dyDescent="0.2">
      <c r="A79" s="12"/>
      <c r="B79" s="12"/>
      <c r="C79" s="26" t="s">
        <v>89</v>
      </c>
      <c r="D79" s="19" t="s">
        <v>90</v>
      </c>
      <c r="E79" s="20">
        <v>4510</v>
      </c>
      <c r="F79" s="20">
        <v>4510</v>
      </c>
      <c r="G79" s="21"/>
    </row>
    <row r="80" spans="1:64" s="13" customFormat="1" ht="17.100000000000001" customHeight="1" x14ac:dyDescent="0.2">
      <c r="A80" s="12"/>
      <c r="B80" s="64" t="s">
        <v>91</v>
      </c>
      <c r="C80" s="64"/>
      <c r="D80" s="65" t="s">
        <v>92</v>
      </c>
      <c r="E80" s="66">
        <f>E81+E83</f>
        <v>174567</v>
      </c>
      <c r="F80" s="66">
        <f>F81+F83</f>
        <v>174520.37</v>
      </c>
      <c r="G80" s="59">
        <f t="shared" si="3"/>
        <v>0.99973288193071996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s="13" customFormat="1" ht="17.100000000000001" customHeight="1" x14ac:dyDescent="0.2">
      <c r="A81" s="12"/>
      <c r="B81" s="12"/>
      <c r="C81" s="14"/>
      <c r="D81" s="15" t="s">
        <v>18</v>
      </c>
      <c r="E81" s="16">
        <f>E82</f>
        <v>133</v>
      </c>
      <c r="F81" s="16">
        <f>F82</f>
        <v>94</v>
      </c>
      <c r="G81" s="17">
        <f>F81/E81</f>
        <v>0.70676691729323304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s="13" customFormat="1" ht="17.100000000000001" customHeight="1" x14ac:dyDescent="0.2">
      <c r="A82" s="12"/>
      <c r="B82" s="22"/>
      <c r="C82" s="23" t="s">
        <v>48</v>
      </c>
      <c r="D82" s="24" t="s">
        <v>73</v>
      </c>
      <c r="E82" s="25">
        <v>133</v>
      </c>
      <c r="F82" s="25">
        <v>94</v>
      </c>
      <c r="G82" s="21">
        <f t="shared" ref="G82" si="6">F82/E82</f>
        <v>0.70676691729323304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s="13" customFormat="1" ht="17.100000000000001" customHeight="1" x14ac:dyDescent="0.2">
      <c r="A83" s="12"/>
      <c r="B83" s="12"/>
      <c r="C83" s="14"/>
      <c r="D83" s="15" t="s">
        <v>60</v>
      </c>
      <c r="E83" s="16">
        <f>E84+E88</f>
        <v>174434</v>
      </c>
      <c r="F83" s="16">
        <f>F84+F88</f>
        <v>174426.37</v>
      </c>
      <c r="G83" s="17">
        <f>F83/E83</f>
        <v>0.99995625852758063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7.100000000000001" customHeight="1" x14ac:dyDescent="0.2">
      <c r="A84" s="12"/>
      <c r="B84" s="12"/>
      <c r="C84" s="26" t="s">
        <v>29</v>
      </c>
      <c r="D84" s="19" t="s">
        <v>93</v>
      </c>
      <c r="E84" s="20">
        <v>46316</v>
      </c>
      <c r="F84" s="20">
        <f>SUM(F85:F87)</f>
        <v>46315.619999999995</v>
      </c>
      <c r="G84" s="21">
        <f>F84/E84</f>
        <v>0.99999179549183859</v>
      </c>
    </row>
    <row r="85" spans="1:64" ht="17.100000000000001" customHeight="1" x14ac:dyDescent="0.2">
      <c r="A85" s="12"/>
      <c r="B85" s="12"/>
      <c r="C85" s="26"/>
      <c r="D85" s="19" t="s">
        <v>94</v>
      </c>
      <c r="E85" s="20">
        <v>18985</v>
      </c>
      <c r="F85" s="20">
        <v>18985</v>
      </c>
      <c r="G85" s="21"/>
    </row>
    <row r="86" spans="1:64" ht="17.100000000000001" customHeight="1" x14ac:dyDescent="0.2">
      <c r="A86" s="12"/>
      <c r="B86" s="12"/>
      <c r="C86" s="26"/>
      <c r="D86" s="19" t="s">
        <v>60</v>
      </c>
      <c r="E86" s="20"/>
      <c r="F86" s="20">
        <v>16594.62</v>
      </c>
      <c r="G86" s="21"/>
    </row>
    <row r="87" spans="1:64" ht="25.5" x14ac:dyDescent="0.2">
      <c r="A87" s="12"/>
      <c r="B87" s="12"/>
      <c r="C87" s="26"/>
      <c r="D87" s="19" t="s">
        <v>95</v>
      </c>
      <c r="E87" s="20"/>
      <c r="F87" s="20">
        <v>10736</v>
      </c>
      <c r="G87" s="21"/>
    </row>
    <row r="88" spans="1:64" x14ac:dyDescent="0.2">
      <c r="A88" s="12"/>
      <c r="B88" s="12"/>
      <c r="C88" s="26" t="s">
        <v>14</v>
      </c>
      <c r="D88" s="27" t="s">
        <v>96</v>
      </c>
      <c r="E88" s="20">
        <v>128118</v>
      </c>
      <c r="F88" s="20">
        <v>128110.75</v>
      </c>
      <c r="G88" s="21">
        <f>F88/E88</f>
        <v>0.99994341154248423</v>
      </c>
    </row>
    <row r="89" spans="1:64" x14ac:dyDescent="0.2">
      <c r="A89" s="54"/>
      <c r="B89" s="54"/>
      <c r="C89" s="54"/>
      <c r="D89" s="51"/>
      <c r="E89" s="51"/>
      <c r="G89" s="21"/>
    </row>
    <row r="90" spans="1:64" ht="17.100000000000001" customHeight="1" x14ac:dyDescent="0.2">
      <c r="A90" s="53" t="s">
        <v>97</v>
      </c>
      <c r="B90" s="53"/>
      <c r="C90" s="53"/>
      <c r="D90" s="53"/>
      <c r="E90" s="67">
        <v>5895102</v>
      </c>
      <c r="F90" s="67">
        <v>5815598.4100000001</v>
      </c>
      <c r="G90" s="68">
        <f>F90/E90</f>
        <v>0.98651361927240622</v>
      </c>
    </row>
    <row r="91" spans="1:64" s="3" customFormat="1" ht="85.35" customHeight="1" x14ac:dyDescent="0.2">
      <c r="A91" s="51"/>
      <c r="B91" s="51"/>
      <c r="C91" s="51"/>
      <c r="D91" s="51"/>
      <c r="E91" s="5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s="3" customFormat="1" ht="5.45" customHeight="1" x14ac:dyDescent="0.2">
      <c r="A92" s="51"/>
      <c r="B92" s="51"/>
      <c r="C92" s="51"/>
      <c r="D92" s="51"/>
      <c r="E92" s="5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s="3" customFormat="1" ht="5.45" customHeight="1" x14ac:dyDescent="0.2">
      <c r="A93" s="52"/>
      <c r="B93" s="52"/>
      <c r="C93" s="51"/>
      <c r="D93" s="51"/>
      <c r="E93" s="5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s="3" customFormat="1" ht="11.65" customHeight="1" x14ac:dyDescent="0.2">
      <c r="A94" s="52"/>
      <c r="B94" s="52"/>
      <c r="C94" s="51"/>
      <c r="D94" s="51"/>
      <c r="E94" s="5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</sheetData>
  <mergeCells count="11">
    <mergeCell ref="A90:D90"/>
    <mergeCell ref="A1:G1"/>
    <mergeCell ref="A2:G2"/>
    <mergeCell ref="A4:G4"/>
    <mergeCell ref="A89:C89"/>
    <mergeCell ref="D89:E89"/>
    <mergeCell ref="A91:E91"/>
    <mergeCell ref="A92:E92"/>
    <mergeCell ref="A93:B94"/>
    <mergeCell ref="C93:E93"/>
    <mergeCell ref="C94:E9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headerFooter>
    <oddFooter>&amp;RStrona &amp;P z &amp;N</oddFooter>
  </headerFooter>
  <colBreaks count="1" manualBreakCount="1">
    <brk id="7" max="1048575" man="1"/>
  </colBreaks>
  <ignoredErrors>
    <ignoredError sqref="G73:G90 G9:G10 G15:G62 G64:G67 G69:G7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 Nr 2b - GOPS</vt:lpstr>
      <vt:lpstr>Arkusz1</vt:lpstr>
      <vt:lpstr>'Zał. Nr 2b - GOPS'!Obszar_wydruku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E560</dc:creator>
  <cp:lastModifiedBy>E560</cp:lastModifiedBy>
  <cp:lastPrinted>2017-03-28T16:41:53Z</cp:lastPrinted>
  <dcterms:created xsi:type="dcterms:W3CDTF">2016-08-19T21:12:57Z</dcterms:created>
  <dcterms:modified xsi:type="dcterms:W3CDTF">2017-03-28T16:41:59Z</dcterms:modified>
</cp:coreProperties>
</file>