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E560\Desktop\Documents\Wykonanie budżetu 2020\Wykonanie budżetu za 2020 rok\"/>
    </mc:Choice>
  </mc:AlternateContent>
  <xr:revisionPtr revIDLastSave="0" documentId="13_ncr:1_{BACCDFFF-1EAE-4F17-9990-A5C42E6B783F}" xr6:coauthVersionLast="46" xr6:coauthVersionMax="46" xr10:uidLastSave="{00000000-0000-0000-0000-000000000000}"/>
  <bookViews>
    <workbookView xWindow="-120" yWindow="-120" windowWidth="27315" windowHeight="15840" xr2:uid="{00000000-000D-0000-FFFF-FFFF00000000}"/>
  </bookViews>
  <sheets>
    <sheet name="Zał. Nr 2b - GOPS" sheetId="2" r:id="rId1"/>
    <sheet name="Arkusz1" sheetId="1" r:id="rId2"/>
  </sheets>
  <definedNames>
    <definedName name="_xlnm.Print_Area" localSheetId="0">'Zał. Nr 2b - GOPS'!$A$3:$G$104</definedName>
  </definedNames>
  <calcPr calcId="181029"/>
</workbook>
</file>

<file path=xl/calcChain.xml><?xml version="1.0" encoding="utf-8"?>
<calcChain xmlns="http://schemas.openxmlformats.org/spreadsheetml/2006/main">
  <c r="G68" i="2" l="1"/>
  <c r="G69" i="2"/>
  <c r="F60" i="2"/>
  <c r="E60" i="2"/>
  <c r="G61" i="2"/>
  <c r="E8" i="2"/>
  <c r="F8" i="2"/>
  <c r="F53" i="2"/>
  <c r="E53" i="2"/>
  <c r="E40" i="2"/>
  <c r="G87" i="2"/>
  <c r="F83" i="2"/>
  <c r="E83" i="2"/>
  <c r="E76" i="2"/>
  <c r="E70" i="2"/>
  <c r="G59" i="2"/>
  <c r="G54" i="2"/>
  <c r="G55" i="2"/>
  <c r="G56" i="2"/>
  <c r="G57" i="2"/>
  <c r="G58" i="2"/>
  <c r="F40" i="2"/>
  <c r="F39" i="2" s="1"/>
  <c r="G41" i="2"/>
  <c r="G42" i="2"/>
  <c r="G43" i="2"/>
  <c r="G44" i="2"/>
  <c r="G45" i="2"/>
  <c r="G46" i="2"/>
  <c r="G47" i="2"/>
  <c r="G48" i="2"/>
  <c r="G49" i="2"/>
  <c r="G50" i="2"/>
  <c r="G51" i="2"/>
  <c r="G52" i="2"/>
  <c r="E12" i="2"/>
  <c r="G9" i="2"/>
  <c r="G8" i="2" l="1"/>
  <c r="G60" i="2"/>
  <c r="E39" i="2"/>
  <c r="G40" i="2"/>
  <c r="F102" i="2"/>
  <c r="F101" i="2" s="1"/>
  <c r="F99" i="2"/>
  <c r="F98" i="2" s="1"/>
  <c r="F96" i="2"/>
  <c r="F92" i="2"/>
  <c r="F76" i="2"/>
  <c r="F80" i="2"/>
  <c r="E80" i="2"/>
  <c r="F89" i="2"/>
  <c r="F88" i="2" s="1"/>
  <c r="F34" i="2"/>
  <c r="F33" i="2" s="1"/>
  <c r="E34" i="2"/>
  <c r="E33" i="2" s="1"/>
  <c r="E64" i="2"/>
  <c r="F37" i="2"/>
  <c r="F36" i="2" s="1"/>
  <c r="E37" i="2"/>
  <c r="E19" i="2"/>
  <c r="F14" i="2"/>
  <c r="E14" i="2"/>
  <c r="F12" i="2"/>
  <c r="E102" i="2"/>
  <c r="E101" i="2" s="1"/>
  <c r="E99" i="2"/>
  <c r="E98" i="2" s="1"/>
  <c r="E96" i="2"/>
  <c r="E92" i="2"/>
  <c r="E89" i="2"/>
  <c r="E88" i="2" s="1"/>
  <c r="G95" i="2" l="1"/>
  <c r="F94" i="2"/>
  <c r="E94" i="2"/>
  <c r="E91" i="2" s="1"/>
  <c r="F64" i="2"/>
  <c r="F68" i="2"/>
  <c r="F70" i="2"/>
  <c r="F22" i="2"/>
  <c r="F19" i="2"/>
  <c r="G35" i="2"/>
  <c r="G32" i="2"/>
  <c r="G26" i="2"/>
  <c r="G103" i="2"/>
  <c r="G97" i="2"/>
  <c r="G93" i="2"/>
  <c r="G38" i="2"/>
  <c r="G31" i="2"/>
  <c r="G12" i="2"/>
  <c r="E22" i="2"/>
  <c r="E18" i="2" s="1"/>
  <c r="G90" i="2"/>
  <c r="G16" i="2"/>
  <c r="G15" i="2"/>
  <c r="G13" i="2"/>
  <c r="G100" i="2"/>
  <c r="G86" i="2"/>
  <c r="G85" i="2"/>
  <c r="G84" i="2"/>
  <c r="G78" i="2"/>
  <c r="G77" i="2"/>
  <c r="G73" i="2"/>
  <c r="G71" i="2"/>
  <c r="G66" i="2"/>
  <c r="G65" i="2"/>
  <c r="G30" i="2"/>
  <c r="G21" i="2"/>
  <c r="G25" i="2"/>
  <c r="G27" i="2"/>
  <c r="G28" i="2"/>
  <c r="G29" i="2"/>
  <c r="G23" i="2"/>
  <c r="G20" i="2"/>
  <c r="G17" i="2"/>
  <c r="G24" i="2"/>
  <c r="G96" i="2" l="1"/>
  <c r="G34" i="2"/>
  <c r="F75" i="2"/>
  <c r="G102" i="2"/>
  <c r="E63" i="2"/>
  <c r="G101" i="2"/>
  <c r="E75" i="2"/>
  <c r="G33" i="2"/>
  <c r="G70" i="2"/>
  <c r="G80" i="2"/>
  <c r="G83" i="2"/>
  <c r="G92" i="2"/>
  <c r="F91" i="2"/>
  <c r="G89" i="2"/>
  <c r="F18" i="2"/>
  <c r="F10" i="2" s="1"/>
  <c r="G22" i="2"/>
  <c r="G14" i="2"/>
  <c r="G19" i="2"/>
  <c r="G39" i="2"/>
  <c r="G53" i="2"/>
  <c r="G99" i="2"/>
  <c r="G98" i="2"/>
  <c r="G88" i="2"/>
  <c r="G18" i="2" l="1"/>
  <c r="G11" i="2"/>
  <c r="G76" i="2" l="1"/>
  <c r="G75" i="2"/>
  <c r="G64" i="2"/>
  <c r="F63" i="2"/>
  <c r="F62" i="2" s="1"/>
  <c r="F104" i="2" s="1"/>
  <c r="G63" i="2" l="1"/>
  <c r="G94" i="2"/>
  <c r="E62" i="2"/>
  <c r="G91" i="2" l="1"/>
  <c r="G62" i="2"/>
  <c r="G37" i="2"/>
  <c r="E36" i="2"/>
  <c r="E10" i="2" s="1"/>
  <c r="E104" i="2" s="1"/>
  <c r="G36" i="2" l="1"/>
  <c r="G10" i="2"/>
  <c r="G104" i="2" l="1"/>
</calcChain>
</file>

<file path=xl/sharedStrings.xml><?xml version="1.0" encoding="utf-8"?>
<sst xmlns="http://schemas.openxmlformats.org/spreadsheetml/2006/main" count="186" uniqueCount="109">
  <si>
    <t>[zł]</t>
  </si>
  <si>
    <t>Dział</t>
  </si>
  <si>
    <t>Rozdział</t>
  </si>
  <si>
    <t>Paragraf</t>
  </si>
  <si>
    <t>Treść</t>
  </si>
  <si>
    <t>Plan</t>
  </si>
  <si>
    <t>Wykonanie</t>
  </si>
  <si>
    <t>Wskaźnik
% (kol.6/5)</t>
  </si>
  <si>
    <t>1</t>
  </si>
  <si>
    <t>2</t>
  </si>
  <si>
    <t>3</t>
  </si>
  <si>
    <t>852</t>
  </si>
  <si>
    <t>Pomoc społeczna</t>
  </si>
  <si>
    <t>4330</t>
  </si>
  <si>
    <t>Zadania zlecone</t>
  </si>
  <si>
    <t>Wynagrodzenia i składki od nich naliczane</t>
  </si>
  <si>
    <t>Szkolenia pracowników</t>
  </si>
  <si>
    <t>3110</t>
  </si>
  <si>
    <t>4010,4040,4110,4120</t>
  </si>
  <si>
    <t>4210</t>
  </si>
  <si>
    <t>4300</t>
  </si>
  <si>
    <t>4440</t>
  </si>
  <si>
    <t>4700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</si>
  <si>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</si>
  <si>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</si>
  <si>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</si>
  <si>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Zadania własne</t>
  </si>
  <si>
    <t>ubezpieczenie zdrowotne, w tym od osób pobierających zasiłki stałe</t>
  </si>
  <si>
    <t>85214</t>
  </si>
  <si>
    <t>Zasiłki i pomoc w naturze oraz składki na ubezpieczenia emerytalne i rentowe</t>
  </si>
  <si>
    <t>zasiłek celowy</t>
  </si>
  <si>
    <t>zasiłek okresowy</t>
  </si>
  <si>
    <t>85216</t>
  </si>
  <si>
    <t>Zasiłki stałe</t>
  </si>
  <si>
    <t>85219</t>
  </si>
  <si>
    <t>Ośrodki pomocy społecznej</t>
  </si>
  <si>
    <t>świadczenie społeczne</t>
  </si>
  <si>
    <t>3020</t>
  </si>
  <si>
    <t>wydatki osobowe niezaliczane do wynagrodzeń</t>
  </si>
  <si>
    <t>Zakup usług pozostałych, w tym prowizja bankowa, zakup znaczków pocztowych, opłata pocztowa, usługa informatyczna.</t>
  </si>
  <si>
    <t>4360</t>
  </si>
  <si>
    <t>usługi telekomunikacyjne</t>
  </si>
  <si>
    <t>4410</t>
  </si>
  <si>
    <t>Odpis na ZFŚS</t>
  </si>
  <si>
    <t>85295</t>
  </si>
  <si>
    <t>Pozostała działalność</t>
  </si>
  <si>
    <t>zakup usług pozostałych</t>
  </si>
  <si>
    <t>Zakup materiałów i wyposażenia</t>
  </si>
  <si>
    <t>855</t>
  </si>
  <si>
    <t>Rodzina</t>
  </si>
  <si>
    <t>85501</t>
  </si>
  <si>
    <t>Świadczenia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</si>
  <si>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</si>
  <si>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</si>
  <si>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</si>
  <si>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</si>
  <si>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85508</t>
  </si>
  <si>
    <t>Rodziny zastępcze</t>
  </si>
  <si>
    <t>4430</t>
  </si>
  <si>
    <t>Różne opłaty i składki</t>
  </si>
  <si>
    <t>Świadczenia społeczne</t>
  </si>
  <si>
    <t>Wynagrodzenie i składniki od nich naliczone</t>
  </si>
  <si>
    <t>Zakup usług pozostałych</t>
  </si>
  <si>
    <t>Odpisy na ZFŚS</t>
  </si>
  <si>
    <t>85504</t>
  </si>
  <si>
    <t>Wspieranie rodziny</t>
  </si>
  <si>
    <t>RAZEM</t>
  </si>
  <si>
    <t>85230</t>
  </si>
  <si>
    <t xml:space="preserve">Zadania własne </t>
  </si>
  <si>
    <t>4010</t>
  </si>
  <si>
    <t xml:space="preserve">Wynagrodzenia osobowe </t>
  </si>
  <si>
    <t>4110</t>
  </si>
  <si>
    <t>Zadania  własne</t>
  </si>
  <si>
    <t>Składki na ub. społeczne</t>
  </si>
  <si>
    <t>Zadania  zlecone</t>
  </si>
  <si>
    <t>85228</t>
  </si>
  <si>
    <t>Usługi opiekuńcze</t>
  </si>
  <si>
    <t>4110,4170</t>
  </si>
  <si>
    <t>Wynagrodzenia i składki</t>
  </si>
  <si>
    <t>zakup usług przez jednostki</t>
  </si>
  <si>
    <t>85513</t>
  </si>
  <si>
    <t>Składki na ub. zdrowotne</t>
  </si>
  <si>
    <t>4280</t>
  </si>
  <si>
    <t>Zakup usług zdrowotnych</t>
  </si>
  <si>
    <t>Załącznik nr 2b do Zarządzenia Wójta Gminy Rusiec</t>
  </si>
  <si>
    <t>Zakup materiałów i wyposażenia, w tym druki, materiały biurowe, komputer i akcesoria komputerowe, wyposażenie GOPS</t>
  </si>
  <si>
    <t>podróże służbowe</t>
  </si>
  <si>
    <t>na dzień 31.12.2020 r.</t>
  </si>
  <si>
    <t>85195</t>
  </si>
  <si>
    <t>3027</t>
  </si>
  <si>
    <t>3029</t>
  </si>
  <si>
    <t>4017</t>
  </si>
  <si>
    <t>4019</t>
  </si>
  <si>
    <t>4117</t>
  </si>
  <si>
    <t>4119</t>
  </si>
  <si>
    <t>4127</t>
  </si>
  <si>
    <t>4129</t>
  </si>
  <si>
    <t>4287</t>
  </si>
  <si>
    <t>4289</t>
  </si>
  <si>
    <t>4707</t>
  </si>
  <si>
    <t>4709</t>
  </si>
  <si>
    <t>4419</t>
  </si>
  <si>
    <t>składki na fundusz pracy</t>
  </si>
  <si>
    <t>podróże służbowe krajowe</t>
  </si>
  <si>
    <t>854</t>
  </si>
  <si>
    <t>85415</t>
  </si>
  <si>
    <t>Inne formy pomocy uczniom</t>
  </si>
  <si>
    <t>nr 21/2021 z dnia 30.03.2021 r.</t>
  </si>
  <si>
    <t>Wykonanie wydatków w Gminnym Ośrodku Pomocy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</si>
</sst>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7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66FFFF"/>
      <name val="Arial"/>
      <family val="2"/>
      <charset val="238"/>
    </font>
    <font>
      <sz val="10"/>
      <color rgb="FF33CCFF"/>
      <name val="Arial"/>
      <family val="2"/>
      <charset val="238"/>
    </font>
    <font>
      <sz val="10"/>
      <color rgb="FF00FFCC"/>
      <name val="Arial"/>
      <family val="2"/>
      <charset val="238"/>
    </font>
    <font>
      <sz val="10"/>
      <color rgb="FF66CCFF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00FFCC"/>
      </patternFill>
    </fill>
    <fill>
      <patternFill patternType="solid">
        <fgColor rgb="FFA5A5A5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7" tint="0.59996337778862885"/>
      </patternFill>
    </fill>
    <fill>
      <patternFill patternType="solid">
        <fgColor theme="0" tint="-0.249977111117893"/>
        <bgColor rgb="FF3BAB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</xf>
    <xf numFmtId="0" fontId="4" fillId="7" borderId="2" applyNumberFormat="0" applyAlignment="0" applyProtection="0"/>
    <xf numFmtId="0" fontId="5" fillId="0" borderId="3" applyNumberFormat="0" applyFill="0" applyAlignment="0" applyProtection="0"/>
  </cellStyleXfs>
  <cellXfs count="73">
    <xf numFmtId="0" fontId="0" fillId="0" borderId="0" xfId="0"/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3" borderId="0" xfId="1" applyNumberFormat="1" applyFont="1" applyFill="1" applyAlignment="1" applyProtection="1">
      <alignment horizontal="right" vertical="center" wrapText="1"/>
      <protection locked="0"/>
    </xf>
    <xf numFmtId="0" fontId="2" fillId="4" borderId="0" xfId="1" applyNumberFormat="1" applyFont="1" applyFill="1" applyBorder="1" applyAlignment="1" applyProtection="1">
      <alignment horizontal="left"/>
      <protection locked="0"/>
    </xf>
    <xf numFmtId="0" fontId="2" fillId="5" borderId="0" xfId="1" applyNumberFormat="1" applyFont="1" applyFill="1" applyBorder="1" applyAlignment="1" applyProtection="1">
      <alignment horizontal="left"/>
      <protection locked="0"/>
    </xf>
    <xf numFmtId="10" fontId="2" fillId="9" borderId="1" xfId="1" applyNumberFormat="1" applyFont="1" applyFill="1" applyBorder="1" applyAlignment="1" applyProtection="1">
      <alignment horizontal="right" vertical="center"/>
      <protection locked="0"/>
    </xf>
    <xf numFmtId="0" fontId="10" fillId="2" borderId="0" xfId="1" applyNumberFormat="1" applyFont="1" applyFill="1" applyBorder="1" applyAlignment="1" applyProtection="1">
      <alignment horizontal="left"/>
      <protection locked="0"/>
    </xf>
    <xf numFmtId="0" fontId="8" fillId="2" borderId="0" xfId="1" applyNumberFormat="1" applyFont="1" applyFill="1" applyBorder="1" applyAlignment="1" applyProtection="1">
      <alignment horizontal="left"/>
      <protection locked="0"/>
    </xf>
    <xf numFmtId="0" fontId="12" fillId="2" borderId="0" xfId="1" applyNumberFormat="1" applyFont="1" applyFill="1" applyBorder="1" applyAlignment="1" applyProtection="1">
      <alignment horizontal="left"/>
      <protection locked="0"/>
    </xf>
    <xf numFmtId="49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8" borderId="1" xfId="1" applyNumberFormat="1" applyFont="1" applyFill="1" applyBorder="1" applyAlignment="1" applyProtection="1">
      <alignment horizontal="right" vertical="center" wrapText="1"/>
      <protection locked="0"/>
    </xf>
    <xf numFmtId="49" fontId="7" fillId="8" borderId="1" xfId="1" applyNumberFormat="1" applyFont="1" applyFill="1" applyBorder="1" applyAlignment="1" applyProtection="1">
      <alignment horizontal="justify" vertical="center" wrapText="1"/>
      <protection locked="0"/>
    </xf>
    <xf numFmtId="49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right" vertical="center" wrapText="1"/>
      <protection locked="0"/>
    </xf>
    <xf numFmtId="1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/>
      <protection locked="0"/>
    </xf>
    <xf numFmtId="49" fontId="2" fillId="8" borderId="1" xfId="1" applyNumberFormat="1" applyFont="1" applyFill="1" applyBorder="1" applyAlignment="1" applyProtection="1">
      <alignment horizontal="justify" vertical="center" wrapText="1"/>
      <protection locked="0"/>
    </xf>
    <xf numFmtId="49" fontId="2" fillId="6" borderId="1" xfId="1" applyNumberFormat="1" applyFont="1" applyFill="1" applyBorder="1" applyAlignment="1" applyProtection="1">
      <alignment horizontal="justify" vertical="center" wrapText="1"/>
      <protection locked="0"/>
    </xf>
    <xf numFmtId="164" fontId="2" fillId="6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6" borderId="1" xfId="1" applyNumberFormat="1" applyFont="1" applyFill="1" applyBorder="1" applyAlignment="1" applyProtection="1">
      <alignment horizontal="right" vertical="center"/>
      <protection locked="0"/>
    </xf>
    <xf numFmtId="0" fontId="2" fillId="9" borderId="1" xfId="1" applyNumberFormat="1" applyFont="1" applyFill="1" applyBorder="1" applyAlignment="1" applyProtection="1">
      <alignment horizontal="justify" vertical="center"/>
      <protection locked="0"/>
    </xf>
    <xf numFmtId="164" fontId="2" fillId="9" borderId="1" xfId="1" applyNumberFormat="1" applyFont="1" applyFill="1" applyBorder="1" applyAlignment="1" applyProtection="1">
      <alignment horizontal="right" vertical="center" wrapText="1"/>
      <protection locked="0"/>
    </xf>
    <xf numFmtId="164" fontId="2" fillId="9" borderId="1" xfId="1" applyNumberFormat="1" applyFont="1" applyFill="1" applyBorder="1" applyAlignment="1" applyProtection="1">
      <alignment vertical="center" wrapText="1"/>
      <protection locked="0"/>
    </xf>
    <xf numFmtId="49" fontId="12" fillId="8" borderId="1" xfId="1" applyNumberFormat="1" applyFont="1" applyFill="1" applyBorder="1" applyAlignment="1" applyProtection="1">
      <alignment horizontal="justify" vertical="center" wrapText="1"/>
      <protection locked="0"/>
    </xf>
    <xf numFmtId="49" fontId="11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10" borderId="1" xfId="1" applyNumberFormat="1" applyFont="1" applyFill="1" applyBorder="1" applyAlignment="1" applyProtection="1">
      <alignment horizontal="left" vertical="center" wrapText="1"/>
      <protection locked="0"/>
    </xf>
    <xf numFmtId="164" fontId="13" fillId="11" borderId="1" xfId="2" applyNumberFormat="1" applyFont="1" applyFill="1" applyBorder="1" applyAlignment="1" applyProtection="1">
      <alignment horizontal="right" vertical="center" wrapText="1"/>
      <protection locked="0"/>
    </xf>
    <xf numFmtId="164" fontId="3" fillId="10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11" borderId="1" xfId="1" applyNumberFormat="1" applyFont="1" applyFill="1" applyBorder="1" applyAlignment="1" applyProtection="1">
      <alignment horizontal="right" vertical="center"/>
      <protection locked="0"/>
    </xf>
    <xf numFmtId="49" fontId="3" fillId="10" borderId="1" xfId="1" applyNumberFormat="1" applyFont="1" applyFill="1" applyBorder="1" applyAlignment="1" applyProtection="1">
      <alignment horizontal="justify" vertical="center" wrapText="1"/>
      <protection locked="0"/>
    </xf>
    <xf numFmtId="164" fontId="3" fillId="10" borderId="1" xfId="1" applyNumberFormat="1" applyFont="1" applyFill="1" applyBorder="1" applyAlignment="1" applyProtection="1">
      <alignment horizontal="right" vertical="center" wrapText="1"/>
    </xf>
    <xf numFmtId="49" fontId="2" fillId="1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12" borderId="1" xfId="1" applyNumberFormat="1" applyFont="1" applyFill="1" applyBorder="1" applyAlignment="1" applyProtection="1">
      <alignment horizontal="justify" vertical="center" wrapText="1"/>
      <protection locked="0"/>
    </xf>
    <xf numFmtId="164" fontId="2" fillId="12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13" borderId="1" xfId="1" applyNumberFormat="1" applyFont="1" applyFill="1" applyBorder="1" applyAlignment="1" applyProtection="1">
      <alignment horizontal="right" vertical="center"/>
      <protection locked="0"/>
    </xf>
    <xf numFmtId="164" fontId="6" fillId="12" borderId="1" xfId="3" applyNumberFormat="1" applyFont="1" applyFill="1" applyBorder="1" applyAlignment="1" applyProtection="1">
      <alignment horizontal="right" vertical="center" wrapText="1"/>
      <protection locked="0"/>
    </xf>
    <xf numFmtId="49" fontId="2" fillId="14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1" applyNumberFormat="1" applyFont="1" applyFill="1" applyBorder="1" applyAlignment="1" applyProtection="1">
      <alignment horizontal="justify" vertical="center" wrapText="1"/>
      <protection locked="0"/>
    </xf>
    <xf numFmtId="164" fontId="2" fillId="14" borderId="1" xfId="1" applyNumberFormat="1" applyFont="1" applyFill="1" applyBorder="1" applyAlignment="1" applyProtection="1">
      <alignment horizontal="right" vertical="center" wrapText="1"/>
      <protection locked="0"/>
    </xf>
    <xf numFmtId="4" fontId="2" fillId="12" borderId="1" xfId="1" applyNumberFormat="1" applyFont="1" applyFill="1" applyBorder="1" applyAlignment="1" applyProtection="1">
      <alignment horizontal="right" vertical="center" wrapText="1"/>
      <protection locked="0"/>
    </xf>
    <xf numFmtId="164" fontId="2" fillId="12" borderId="1" xfId="1" applyNumberFormat="1" applyFont="1" applyFill="1" applyBorder="1" applyAlignment="1" applyProtection="1">
      <alignment vertical="center" wrapText="1"/>
      <protection locked="0"/>
    </xf>
    <xf numFmtId="4" fontId="3" fillId="15" borderId="1" xfId="1" applyNumberFormat="1" applyFont="1" applyFill="1" applyBorder="1" applyAlignment="1" applyProtection="1">
      <alignment horizontal="center" vertical="center" wrapText="1"/>
      <protection locked="0"/>
    </xf>
    <xf numFmtId="10" fontId="3" fillId="15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1" applyNumberFormat="1" applyFont="1" applyFill="1" applyBorder="1" applyAlignment="1" applyProtection="1">
      <alignment horizontal="justify" vertical="center" wrapText="1"/>
      <protection locked="0"/>
    </xf>
    <xf numFmtId="164" fontId="2" fillId="8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9" borderId="1" xfId="1" applyNumberFormat="1" applyFont="1" applyFill="1" applyBorder="1" applyAlignment="1" applyProtection="1">
      <alignment horizontal="right" vertical="center"/>
      <protection locked="0"/>
    </xf>
    <xf numFmtId="49" fontId="2" fillId="1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13" borderId="0" xfId="1" applyNumberFormat="1" applyFont="1" applyFill="1" applyBorder="1" applyAlignment="1" applyProtection="1">
      <alignment horizontal="left"/>
      <protection locked="0"/>
    </xf>
    <xf numFmtId="1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0" xfId="1" applyNumberFormat="1" applyFont="1" applyFill="1" applyBorder="1" applyAlignment="1" applyProtection="1">
      <alignment horizontal="left"/>
      <protection locked="0"/>
    </xf>
    <xf numFmtId="2" fontId="3" fillId="1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12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13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13" borderId="1" xfId="1" applyNumberFormat="1" applyFont="1" applyFill="1" applyBorder="1" applyAlignment="1" applyProtection="1">
      <alignment horizontal="justify" vertical="center"/>
      <protection locked="0"/>
    </xf>
    <xf numFmtId="164" fontId="3" fillId="12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0" borderId="1" xfId="1" applyNumberFormat="1" applyFont="1" applyFill="1" applyBorder="1" applyAlignment="1" applyProtection="1">
      <alignment horizontal="right" vertical="center"/>
      <protection locked="0"/>
    </xf>
    <xf numFmtId="49" fontId="3" fillId="1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11" borderId="1" xfId="0" applyFont="1" applyFill="1" applyBorder="1" applyAlignment="1">
      <alignment horizontal="right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1" applyNumberFormat="1" applyFont="1" applyFill="1" applyBorder="1" applyAlignment="1" applyProtection="1">
      <alignment horizontal="justify" vertical="center" wrapText="1"/>
      <protection locked="0"/>
    </xf>
    <xf numFmtId="164" fontId="2" fillId="8" borderId="1" xfId="1" applyNumberFormat="1" applyFont="1" applyFill="1" applyBorder="1" applyAlignment="1" applyProtection="1">
      <alignment horizontal="right" vertical="center" wrapText="1"/>
      <protection locked="0"/>
    </xf>
    <xf numFmtId="10" fontId="2" fillId="9" borderId="1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1" xfId="1" applyNumberFormat="1" applyFont="1" applyFill="1" applyBorder="1" applyAlignment="1" applyProtection="1">
      <alignment horizontal="right" vertical="center" wrapText="1"/>
      <protection locked="0"/>
    </xf>
  </cellXfs>
  <cellStyles count="4">
    <cellStyle name="Komórka zaznaczona" xfId="2" builtinId="23"/>
    <cellStyle name="Normalny" xfId="0" builtinId="0"/>
    <cellStyle name="Normalny 3" xfId="1" xr:uid="{00000000-0005-0000-0000-000002000000}"/>
    <cellStyle name="Suma" xfId="3" builtinId="25"/>
  </cellStyles>
  <dxfs count="0"/>
  <tableStyles count="0" defaultTableStyle="TableStyleMedium2" defaultPivotStyle="PivotStyleLight16"/>
  <colors>
    <mruColors>
      <color rgb="FF3399FF"/>
      <color rgb="FFCCFFFF"/>
      <color rgb="FF66FFFF"/>
      <color rgb="FF33CCFF"/>
      <color rgb="FF99CCFF"/>
      <color rgb="FF3BABFF"/>
      <color rgb="FF66CCFF"/>
      <color rgb="FF00FFCC"/>
      <color rgb="FFFFFFFF"/>
      <color rgb="FF59A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4"/>
  <sheetViews>
    <sheetView showGridLines="0" tabSelected="1" showWhiteSpace="0" zoomScale="110" zoomScaleNormal="110" workbookViewId="0">
      <selection activeCell="A4" sqref="A4:G4"/>
    </sheetView>
  </sheetViews>
  <sheetFormatPr defaultRowHeight="12.75"/>
  <cols>
    <col min="1" max="1" width="5.5703125" style="2" bestFit="1" customWidth="1"/>
    <col min="2" max="2" width="8.85546875" style="2" bestFit="1" customWidth="1"/>
    <col min="3" max="3" width="9.5703125" style="2" customWidth="1"/>
    <col min="4" max="4" width="31" style="2" customWidth="1"/>
    <col min="5" max="5" width="17.28515625" style="3" customWidth="1"/>
    <col min="6" max="6" width="13.5703125" style="3" bestFit="1" customWidth="1"/>
    <col min="7" max="7" width="18.28515625" style="1" customWidth="1"/>
    <col min="8" max="64" width="9.140625" style="1"/>
    <col min="65" max="16384" width="9.140625" style="2"/>
  </cols>
  <sheetData>
    <row r="1" spans="1:64" ht="15">
      <c r="A1" s="65" t="s">
        <v>84</v>
      </c>
      <c r="B1" s="66"/>
      <c r="C1" s="66"/>
      <c r="D1" s="66"/>
      <c r="E1" s="66"/>
      <c r="F1" s="66"/>
      <c r="G1" s="66"/>
    </row>
    <row r="2" spans="1:64" ht="15">
      <c r="A2" s="65" t="s">
        <v>107</v>
      </c>
      <c r="B2" s="66"/>
      <c r="C2" s="66"/>
      <c r="D2" s="66"/>
      <c r="E2" s="66"/>
      <c r="F2" s="66"/>
      <c r="G2" s="66"/>
    </row>
    <row r="3" spans="1:64" ht="15.75">
      <c r="A3" s="71" t="s">
        <v>108</v>
      </c>
      <c r="B3" s="71"/>
      <c r="C3" s="71"/>
      <c r="D3" s="71"/>
      <c r="E3" s="71"/>
      <c r="F3" s="71"/>
      <c r="G3" s="71"/>
    </row>
    <row r="4" spans="1:64" ht="15.75">
      <c r="A4" s="71" t="s">
        <v>87</v>
      </c>
      <c r="B4" s="71"/>
      <c r="C4" s="71"/>
      <c r="D4" s="71"/>
      <c r="E4" s="71"/>
      <c r="F4" s="71"/>
      <c r="G4" s="71"/>
    </row>
    <row r="5" spans="1:64">
      <c r="G5" s="4" t="s">
        <v>0</v>
      </c>
    </row>
    <row r="6" spans="1:64" ht="27" customHeight="1">
      <c r="A6" s="15" t="s">
        <v>1</v>
      </c>
      <c r="B6" s="15" t="s">
        <v>2</v>
      </c>
      <c r="C6" s="15" t="s">
        <v>3</v>
      </c>
      <c r="D6" s="15" t="s">
        <v>4</v>
      </c>
      <c r="E6" s="16" t="s">
        <v>5</v>
      </c>
      <c r="F6" s="16" t="s">
        <v>6</v>
      </c>
      <c r="G6" s="17" t="s">
        <v>7</v>
      </c>
    </row>
    <row r="7" spans="1:64" ht="17.100000000000001" customHeight="1">
      <c r="A7" s="18" t="s">
        <v>8</v>
      </c>
      <c r="B7" s="18" t="s">
        <v>9</v>
      </c>
      <c r="C7" s="18" t="s">
        <v>10</v>
      </c>
      <c r="D7" s="18">
        <v>4</v>
      </c>
      <c r="E7" s="18">
        <v>5</v>
      </c>
      <c r="F7" s="18">
        <v>6</v>
      </c>
      <c r="G7" s="19">
        <v>7</v>
      </c>
    </row>
    <row r="8" spans="1:64" s="56" customFormat="1" ht="17.100000000000001" customHeight="1">
      <c r="A8" s="55">
        <v>851</v>
      </c>
      <c r="B8" s="55"/>
      <c r="C8" s="55"/>
      <c r="D8" s="31" t="s">
        <v>47</v>
      </c>
      <c r="E8" s="57">
        <f>E9</f>
        <v>251</v>
      </c>
      <c r="F8" s="57">
        <f>F9</f>
        <v>251</v>
      </c>
      <c r="G8" s="34">
        <f>F8/E8</f>
        <v>1</v>
      </c>
    </row>
    <row r="9" spans="1:64" s="54" customFormat="1" ht="17.100000000000001" customHeight="1">
      <c r="A9" s="58"/>
      <c r="B9" s="37" t="s">
        <v>88</v>
      </c>
      <c r="C9" s="37" t="s">
        <v>19</v>
      </c>
      <c r="D9" s="53" t="s">
        <v>47</v>
      </c>
      <c r="E9" s="59">
        <v>251</v>
      </c>
      <c r="F9" s="39">
        <v>251</v>
      </c>
      <c r="G9" s="40">
        <f>F9/E9</f>
        <v>1</v>
      </c>
    </row>
    <row r="10" spans="1:64" s="5" customFormat="1" ht="17.100000000000001" customHeight="1">
      <c r="A10" s="30" t="s">
        <v>11</v>
      </c>
      <c r="B10" s="30"/>
      <c r="C10" s="30"/>
      <c r="D10" s="31" t="s">
        <v>12</v>
      </c>
      <c r="E10" s="32">
        <f>E11+E14+E17+E18+E33+E36+E39</f>
        <v>1099596.06</v>
      </c>
      <c r="F10" s="33">
        <f>F11+F14+F17+F18+F33+F36+F39</f>
        <v>1037254.06</v>
      </c>
      <c r="G10" s="34">
        <f>F10/E10</f>
        <v>0.94330463497659311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6" customFormat="1" ht="89.25">
      <c r="A11" s="37"/>
      <c r="B11" s="37" t="s">
        <v>23</v>
      </c>
      <c r="C11" s="37"/>
      <c r="D11" s="38" t="s">
        <v>24</v>
      </c>
      <c r="E11" s="41">
        <v>9463</v>
      </c>
      <c r="F11" s="39">
        <v>9332.0499999999993</v>
      </c>
      <c r="G11" s="40">
        <f t="shared" ref="G11:G16" si="0">F11/E11</f>
        <v>0.98616189369121832</v>
      </c>
      <c r="H11" s="1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7.100000000000001" customHeight="1">
      <c r="A12" s="12"/>
      <c r="B12" s="12"/>
      <c r="C12" s="12"/>
      <c r="D12" s="20" t="s">
        <v>26</v>
      </c>
      <c r="E12" s="13">
        <f>E13</f>
        <v>9463</v>
      </c>
      <c r="F12" s="13">
        <f>F13</f>
        <v>9332.0499999999993</v>
      </c>
      <c r="G12" s="7">
        <f t="shared" si="0"/>
        <v>0.98616189369121832</v>
      </c>
    </row>
    <row r="13" spans="1:64" ht="25.5">
      <c r="A13" s="12"/>
      <c r="B13" s="12"/>
      <c r="C13" s="12" t="s">
        <v>25</v>
      </c>
      <c r="D13" s="20" t="s">
        <v>27</v>
      </c>
      <c r="E13" s="13">
        <v>9463</v>
      </c>
      <c r="F13" s="13">
        <v>9332.0499999999993</v>
      </c>
      <c r="G13" s="7">
        <f t="shared" si="0"/>
        <v>0.98616189369121832</v>
      </c>
    </row>
    <row r="14" spans="1:64" ht="38.25">
      <c r="A14" s="37"/>
      <c r="B14" s="37" t="s">
        <v>28</v>
      </c>
      <c r="C14" s="37" t="s">
        <v>17</v>
      </c>
      <c r="D14" s="38" t="s">
        <v>29</v>
      </c>
      <c r="E14" s="39">
        <f>E15+E16</f>
        <v>98525</v>
      </c>
      <c r="F14" s="39">
        <f>F15+F16</f>
        <v>97251.64</v>
      </c>
      <c r="G14" s="40">
        <f t="shared" si="0"/>
        <v>0.98707576757168236</v>
      </c>
    </row>
    <row r="15" spans="1:64">
      <c r="A15" s="12"/>
      <c r="B15" s="12"/>
      <c r="C15" s="12"/>
      <c r="D15" s="20" t="s">
        <v>30</v>
      </c>
      <c r="E15" s="13">
        <v>48021</v>
      </c>
      <c r="F15" s="13">
        <v>47001.11</v>
      </c>
      <c r="G15" s="7">
        <f t="shared" si="0"/>
        <v>0.97876158347389686</v>
      </c>
    </row>
    <row r="16" spans="1:64">
      <c r="A16" s="12"/>
      <c r="B16" s="12"/>
      <c r="C16" s="12"/>
      <c r="D16" s="20" t="s">
        <v>31</v>
      </c>
      <c r="E16" s="13">
        <v>50504</v>
      </c>
      <c r="F16" s="13">
        <v>50250.53</v>
      </c>
      <c r="G16" s="7">
        <f t="shared" si="0"/>
        <v>0.99498118960874382</v>
      </c>
    </row>
    <row r="17" spans="1:64">
      <c r="A17" s="37"/>
      <c r="B17" s="37" t="s">
        <v>32</v>
      </c>
      <c r="C17" s="37" t="s">
        <v>17</v>
      </c>
      <c r="D17" s="38" t="s">
        <v>33</v>
      </c>
      <c r="E17" s="39">
        <v>124558</v>
      </c>
      <c r="F17" s="39">
        <v>123573.44</v>
      </c>
      <c r="G17" s="40">
        <f t="shared" ref="G17:G23" si="1">F17/E17</f>
        <v>0.99209556993529124</v>
      </c>
    </row>
    <row r="18" spans="1:64" s="6" customFormat="1">
      <c r="A18" s="37"/>
      <c r="B18" s="37" t="s">
        <v>34</v>
      </c>
      <c r="C18" s="37"/>
      <c r="D18" s="38" t="s">
        <v>35</v>
      </c>
      <c r="E18" s="39">
        <f>SUM(E19+E22)</f>
        <v>564645.02</v>
      </c>
      <c r="F18" s="39">
        <f>SUM(F19+F22)</f>
        <v>525279.71000000008</v>
      </c>
      <c r="G18" s="40">
        <f t="shared" si="1"/>
        <v>0.93028308298902562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6" customFormat="1" ht="17.100000000000001" customHeight="1">
      <c r="A19" s="12"/>
      <c r="B19" s="12"/>
      <c r="C19" s="12"/>
      <c r="D19" s="20" t="s">
        <v>14</v>
      </c>
      <c r="E19" s="13">
        <f>E20+E21</f>
        <v>92171</v>
      </c>
      <c r="F19" s="13">
        <f>F20+F21</f>
        <v>89973.88</v>
      </c>
      <c r="G19" s="7">
        <f t="shared" si="1"/>
        <v>0.97616256740189433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7.100000000000001" customHeight="1">
      <c r="A20" s="12"/>
      <c r="B20" s="12"/>
      <c r="C20" s="12" t="s">
        <v>17</v>
      </c>
      <c r="D20" s="20" t="s">
        <v>36</v>
      </c>
      <c r="E20" s="13">
        <v>90789</v>
      </c>
      <c r="F20" s="13">
        <v>88644.88</v>
      </c>
      <c r="G20" s="7">
        <f t="shared" si="1"/>
        <v>0.9763834825804889</v>
      </c>
    </row>
    <row r="21" spans="1:64">
      <c r="A21" s="12"/>
      <c r="B21" s="12"/>
      <c r="C21" s="12" t="s">
        <v>19</v>
      </c>
      <c r="D21" s="20" t="s">
        <v>47</v>
      </c>
      <c r="E21" s="13">
        <v>1382</v>
      </c>
      <c r="F21" s="13">
        <v>1329</v>
      </c>
      <c r="G21" s="7">
        <f t="shared" si="1"/>
        <v>0.96164978292329961</v>
      </c>
    </row>
    <row r="22" spans="1:64">
      <c r="A22" s="12"/>
      <c r="B22" s="12"/>
      <c r="C22" s="12"/>
      <c r="D22" s="20" t="s">
        <v>26</v>
      </c>
      <c r="E22" s="13">
        <f>SUM(E23:E32)</f>
        <v>472474.01999999996</v>
      </c>
      <c r="F22" s="13">
        <f>SUM(F23:F32)</f>
        <v>435305.83000000007</v>
      </c>
      <c r="G22" s="7">
        <f t="shared" si="1"/>
        <v>0.92133283857597104</v>
      </c>
    </row>
    <row r="23" spans="1:64" ht="25.5">
      <c r="A23" s="12"/>
      <c r="B23" s="12"/>
      <c r="C23" s="12" t="s">
        <v>37</v>
      </c>
      <c r="D23" s="20" t="s">
        <v>38</v>
      </c>
      <c r="E23" s="13">
        <v>4950</v>
      </c>
      <c r="F23" s="13">
        <v>3901.39</v>
      </c>
      <c r="G23" s="7">
        <f t="shared" si="1"/>
        <v>0.78815959595959595</v>
      </c>
    </row>
    <row r="24" spans="1:64" ht="38.25">
      <c r="A24" s="12"/>
      <c r="B24" s="12"/>
      <c r="C24" s="12" t="s">
        <v>18</v>
      </c>
      <c r="D24" s="20" t="s">
        <v>15</v>
      </c>
      <c r="E24" s="13">
        <v>404094.2</v>
      </c>
      <c r="F24" s="13">
        <v>379852.34</v>
      </c>
      <c r="G24" s="7">
        <f t="shared" ref="G24:G30" si="2">F24/E24</f>
        <v>0.94000938395057398</v>
      </c>
    </row>
    <row r="25" spans="1:64" ht="51">
      <c r="A25" s="12"/>
      <c r="B25" s="12"/>
      <c r="C25" s="12" t="s">
        <v>19</v>
      </c>
      <c r="D25" s="20" t="s">
        <v>85</v>
      </c>
      <c r="E25" s="13">
        <v>27730.66</v>
      </c>
      <c r="F25" s="13">
        <v>21471.87</v>
      </c>
      <c r="G25" s="7">
        <f t="shared" si="2"/>
        <v>0.7743007198530435</v>
      </c>
    </row>
    <row r="26" spans="1:64">
      <c r="A26" s="12"/>
      <c r="B26" s="12"/>
      <c r="C26" s="12" t="s">
        <v>82</v>
      </c>
      <c r="D26" s="20" t="s">
        <v>83</v>
      </c>
      <c r="E26" s="13">
        <v>500</v>
      </c>
      <c r="F26" s="13">
        <v>416</v>
      </c>
      <c r="G26" s="7">
        <f t="shared" si="2"/>
        <v>0.83199999999999996</v>
      </c>
    </row>
    <row r="27" spans="1:64" ht="51">
      <c r="A27" s="12"/>
      <c r="B27" s="12"/>
      <c r="C27" s="12" t="s">
        <v>20</v>
      </c>
      <c r="D27" s="20" t="s">
        <v>39</v>
      </c>
      <c r="E27" s="13">
        <v>16396</v>
      </c>
      <c r="F27" s="13">
        <v>12932.28</v>
      </c>
      <c r="G27" s="7">
        <f t="shared" si="2"/>
        <v>0.78874603561844359</v>
      </c>
    </row>
    <row r="28" spans="1:64" ht="17.100000000000001" customHeight="1">
      <c r="A28" s="12"/>
      <c r="B28" s="12"/>
      <c r="C28" s="12" t="s">
        <v>40</v>
      </c>
      <c r="D28" s="20" t="s">
        <v>41</v>
      </c>
      <c r="E28" s="13">
        <v>3500</v>
      </c>
      <c r="F28" s="13">
        <v>3350.55</v>
      </c>
      <c r="G28" s="7">
        <f t="shared" si="2"/>
        <v>0.95730000000000004</v>
      </c>
    </row>
    <row r="29" spans="1:64" ht="17.100000000000001" customHeight="1">
      <c r="A29" s="12"/>
      <c r="B29" s="12"/>
      <c r="C29" s="12" t="s">
        <v>42</v>
      </c>
      <c r="D29" s="20" t="s">
        <v>86</v>
      </c>
      <c r="E29" s="13">
        <v>4400</v>
      </c>
      <c r="F29" s="13">
        <v>3625.4</v>
      </c>
      <c r="G29" s="7">
        <f t="shared" si="2"/>
        <v>0.82395454545454549</v>
      </c>
    </row>
    <row r="30" spans="1:64" ht="17.100000000000001" customHeight="1">
      <c r="A30" s="12"/>
      <c r="B30" s="12"/>
      <c r="C30" s="12" t="s">
        <v>58</v>
      </c>
      <c r="D30" s="20" t="s">
        <v>59</v>
      </c>
      <c r="E30" s="13">
        <v>1100</v>
      </c>
      <c r="F30" s="13">
        <v>0</v>
      </c>
      <c r="G30" s="7">
        <f t="shared" si="2"/>
        <v>0</v>
      </c>
    </row>
    <row r="31" spans="1:64" ht="17.100000000000001" customHeight="1">
      <c r="A31" s="12"/>
      <c r="B31" s="12"/>
      <c r="C31" s="12" t="s">
        <v>21</v>
      </c>
      <c r="D31" s="20" t="s">
        <v>43</v>
      </c>
      <c r="E31" s="13">
        <v>9556</v>
      </c>
      <c r="F31" s="13">
        <v>9556</v>
      </c>
      <c r="G31" s="7">
        <f t="shared" ref="G31:G38" si="3">F31/E31</f>
        <v>1</v>
      </c>
    </row>
    <row r="32" spans="1:64" ht="17.100000000000001" customHeight="1">
      <c r="A32" s="12"/>
      <c r="B32" s="12"/>
      <c r="C32" s="12" t="s">
        <v>22</v>
      </c>
      <c r="D32" s="20" t="s">
        <v>16</v>
      </c>
      <c r="E32" s="13">
        <v>247.16</v>
      </c>
      <c r="F32" s="13">
        <v>200</v>
      </c>
      <c r="G32" s="7">
        <f t="shared" si="3"/>
        <v>0.80919242595889307</v>
      </c>
    </row>
    <row r="33" spans="1:64" ht="17.100000000000001" customHeight="1">
      <c r="A33" s="37"/>
      <c r="B33" s="37" t="s">
        <v>75</v>
      </c>
      <c r="C33" s="37"/>
      <c r="D33" s="38" t="s">
        <v>76</v>
      </c>
      <c r="E33" s="39">
        <f>E34</f>
        <v>10639.2</v>
      </c>
      <c r="F33" s="39">
        <f>F34</f>
        <v>10638.04</v>
      </c>
      <c r="G33" s="40">
        <f t="shared" si="3"/>
        <v>0.999890969245808</v>
      </c>
    </row>
    <row r="34" spans="1:64" ht="17.100000000000001" customHeight="1">
      <c r="A34" s="12"/>
      <c r="B34" s="12"/>
      <c r="C34" s="12"/>
      <c r="D34" s="20" t="s">
        <v>26</v>
      </c>
      <c r="E34" s="13">
        <f>E35</f>
        <v>10639.2</v>
      </c>
      <c r="F34" s="13">
        <f>F35</f>
        <v>10638.04</v>
      </c>
      <c r="G34" s="7">
        <f t="shared" si="3"/>
        <v>0.999890969245808</v>
      </c>
    </row>
    <row r="35" spans="1:64" ht="17.100000000000001" customHeight="1">
      <c r="A35" s="12"/>
      <c r="B35" s="12"/>
      <c r="C35" s="12" t="s">
        <v>77</v>
      </c>
      <c r="D35" s="20" t="s">
        <v>78</v>
      </c>
      <c r="E35" s="13">
        <v>10639.2</v>
      </c>
      <c r="F35" s="13">
        <v>10638.04</v>
      </c>
      <c r="G35" s="7">
        <f t="shared" si="3"/>
        <v>0.999890969245808</v>
      </c>
    </row>
    <row r="36" spans="1:64" ht="17.100000000000001" customHeight="1">
      <c r="A36" s="37"/>
      <c r="B36" s="42" t="s">
        <v>67</v>
      </c>
      <c r="C36" s="42"/>
      <c r="D36" s="43" t="s">
        <v>60</v>
      </c>
      <c r="E36" s="44">
        <f>E37</f>
        <v>11761</v>
      </c>
      <c r="F36" s="44">
        <f>F37</f>
        <v>7866.1</v>
      </c>
      <c r="G36" s="40">
        <f t="shared" si="3"/>
        <v>0.66882918119207557</v>
      </c>
    </row>
    <row r="37" spans="1:64" ht="17.100000000000001" customHeight="1">
      <c r="A37" s="12"/>
      <c r="B37" s="11"/>
      <c r="C37" s="11"/>
      <c r="D37" s="21" t="s">
        <v>26</v>
      </c>
      <c r="E37" s="22">
        <f>E38</f>
        <v>11761</v>
      </c>
      <c r="F37" s="22">
        <f>F38</f>
        <v>7866.1</v>
      </c>
      <c r="G37" s="23">
        <f t="shared" si="3"/>
        <v>0.66882918119207557</v>
      </c>
    </row>
    <row r="38" spans="1:64" ht="17.100000000000001" customHeight="1">
      <c r="A38" s="12"/>
      <c r="B38" s="12"/>
      <c r="C38" s="12" t="s">
        <v>17</v>
      </c>
      <c r="D38" s="20" t="s">
        <v>60</v>
      </c>
      <c r="E38" s="13">
        <v>11761</v>
      </c>
      <c r="F38" s="13">
        <v>7866.1</v>
      </c>
      <c r="G38" s="7">
        <f t="shared" si="3"/>
        <v>0.66882918119207557</v>
      </c>
    </row>
    <row r="39" spans="1:64" s="6" customFormat="1" ht="17.100000000000001" customHeight="1">
      <c r="A39" s="37"/>
      <c r="B39" s="37" t="s">
        <v>44</v>
      </c>
      <c r="C39" s="37"/>
      <c r="D39" s="38" t="s">
        <v>45</v>
      </c>
      <c r="E39" s="39">
        <f>E53+E40</f>
        <v>280004.84000000003</v>
      </c>
      <c r="F39" s="39">
        <f>F53+F40</f>
        <v>263313.07999999996</v>
      </c>
      <c r="G39" s="40">
        <f t="shared" ref="G39:G61" si="4">F39/E39</f>
        <v>0.94038760187145309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s="6" customFormat="1" ht="17.100000000000001" customHeight="1">
      <c r="A40" s="49"/>
      <c r="B40" s="49"/>
      <c r="C40" s="49"/>
      <c r="D40" s="50" t="s">
        <v>14</v>
      </c>
      <c r="E40" s="51">
        <f>SUM(E41:E52)</f>
        <v>75964.000000000015</v>
      </c>
      <c r="F40" s="51">
        <f>SUM(F41:F52)</f>
        <v>71108.499999999985</v>
      </c>
      <c r="G40" s="62">
        <f t="shared" si="4"/>
        <v>0.93608156495181893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s="6" customFormat="1" ht="24.75" customHeight="1">
      <c r="A41" s="49"/>
      <c r="B41" s="49"/>
      <c r="C41" s="49" t="s">
        <v>89</v>
      </c>
      <c r="D41" s="50" t="s">
        <v>38</v>
      </c>
      <c r="E41" s="51">
        <v>536.97</v>
      </c>
      <c r="F41" s="51">
        <v>536.97</v>
      </c>
      <c r="G41" s="62">
        <f t="shared" si="4"/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s="6" customFormat="1" ht="25.5" customHeight="1">
      <c r="A42" s="49"/>
      <c r="B42" s="49"/>
      <c r="C42" s="49" t="s">
        <v>90</v>
      </c>
      <c r="D42" s="50" t="s">
        <v>38</v>
      </c>
      <c r="E42" s="51">
        <v>27.03</v>
      </c>
      <c r="F42" s="51">
        <v>27.03</v>
      </c>
      <c r="G42" s="62">
        <f t="shared" si="4"/>
        <v>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s="6" customFormat="1" ht="17.100000000000001" customHeight="1">
      <c r="A43" s="49"/>
      <c r="B43" s="49"/>
      <c r="C43" s="49" t="s">
        <v>91</v>
      </c>
      <c r="D43" s="50" t="s">
        <v>70</v>
      </c>
      <c r="E43" s="51">
        <v>57823.01</v>
      </c>
      <c r="F43" s="51">
        <v>56497.35</v>
      </c>
      <c r="G43" s="62">
        <f t="shared" si="4"/>
        <v>0.9770738327181514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s="6" customFormat="1" ht="17.100000000000001" customHeight="1">
      <c r="A44" s="49"/>
      <c r="B44" s="49"/>
      <c r="C44" s="49" t="s">
        <v>92</v>
      </c>
      <c r="D44" s="50" t="s">
        <v>70</v>
      </c>
      <c r="E44" s="51">
        <v>2910.82</v>
      </c>
      <c r="F44" s="51">
        <v>2844.06</v>
      </c>
      <c r="G44" s="62">
        <f t="shared" si="4"/>
        <v>0.97706488206072506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s="6" customFormat="1" ht="17.100000000000001" customHeight="1">
      <c r="A45" s="49"/>
      <c r="B45" s="49"/>
      <c r="C45" s="49" t="s">
        <v>93</v>
      </c>
      <c r="D45" s="50" t="s">
        <v>73</v>
      </c>
      <c r="E45" s="51">
        <v>10095.959999999999</v>
      </c>
      <c r="F45" s="51">
        <v>9186.61</v>
      </c>
      <c r="G45" s="62">
        <f t="shared" si="4"/>
        <v>0.90992931826195833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s="6" customFormat="1" ht="17.100000000000001" customHeight="1">
      <c r="A46" s="49"/>
      <c r="B46" s="49"/>
      <c r="C46" s="49" t="s">
        <v>94</v>
      </c>
      <c r="D46" s="50" t="s">
        <v>73</v>
      </c>
      <c r="E46" s="51">
        <v>508.24</v>
      </c>
      <c r="F46" s="51">
        <v>462.45</v>
      </c>
      <c r="G46" s="62">
        <f t="shared" si="4"/>
        <v>0.90990476940028331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s="6" customFormat="1" ht="17.100000000000001" customHeight="1">
      <c r="A47" s="49"/>
      <c r="B47" s="49"/>
      <c r="C47" s="49" t="s">
        <v>95</v>
      </c>
      <c r="D47" s="50" t="s">
        <v>102</v>
      </c>
      <c r="E47" s="51">
        <v>1391.9</v>
      </c>
      <c r="F47" s="51">
        <v>1289.0899999999999</v>
      </c>
      <c r="G47" s="62">
        <f t="shared" si="4"/>
        <v>0.92613693512464967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s="6" customFormat="1" ht="17.100000000000001" customHeight="1">
      <c r="A48" s="49"/>
      <c r="B48" s="49"/>
      <c r="C48" s="49" t="s">
        <v>96</v>
      </c>
      <c r="D48" s="50" t="s">
        <v>102</v>
      </c>
      <c r="E48" s="51">
        <v>70.069999999999993</v>
      </c>
      <c r="F48" s="51">
        <v>64.94</v>
      </c>
      <c r="G48" s="62">
        <f t="shared" si="4"/>
        <v>0.92678749821606965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s="6" customFormat="1" ht="17.100000000000001" customHeight="1">
      <c r="A49" s="49"/>
      <c r="B49" s="49"/>
      <c r="C49" s="49" t="s">
        <v>97</v>
      </c>
      <c r="D49" s="50" t="s">
        <v>83</v>
      </c>
      <c r="E49" s="51">
        <v>190.41</v>
      </c>
      <c r="F49" s="51">
        <v>190.41</v>
      </c>
      <c r="G49" s="62">
        <f t="shared" si="4"/>
        <v>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s="6" customFormat="1" ht="17.100000000000001" customHeight="1">
      <c r="A50" s="49"/>
      <c r="B50" s="49"/>
      <c r="C50" s="49" t="s">
        <v>98</v>
      </c>
      <c r="D50" s="50" t="s">
        <v>83</v>
      </c>
      <c r="E50" s="51">
        <v>9.59</v>
      </c>
      <c r="F50" s="51">
        <v>9.59</v>
      </c>
      <c r="G50" s="62">
        <f t="shared" si="4"/>
        <v>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6" customFormat="1" ht="17.100000000000001" customHeight="1">
      <c r="A51" s="49"/>
      <c r="B51" s="49"/>
      <c r="C51" s="49" t="s">
        <v>99</v>
      </c>
      <c r="D51" s="50" t="s">
        <v>16</v>
      </c>
      <c r="E51" s="51">
        <v>2284.9699999999998</v>
      </c>
      <c r="F51" s="51">
        <v>0</v>
      </c>
      <c r="G51" s="62">
        <f t="shared" si="4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s="6" customFormat="1" ht="17.100000000000001" customHeight="1">
      <c r="A52" s="49"/>
      <c r="B52" s="49"/>
      <c r="C52" s="49" t="s">
        <v>100</v>
      </c>
      <c r="D52" s="50" t="s">
        <v>16</v>
      </c>
      <c r="E52" s="51">
        <v>115.03</v>
      </c>
      <c r="F52" s="51">
        <v>0</v>
      </c>
      <c r="G52" s="62">
        <f t="shared" si="4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s="6" customFormat="1" ht="17.100000000000001" customHeight="1">
      <c r="A53" s="12"/>
      <c r="B53" s="12"/>
      <c r="C53" s="12"/>
      <c r="D53" s="20" t="s">
        <v>26</v>
      </c>
      <c r="E53" s="13">
        <f>SUM(E54:E59)</f>
        <v>204040.84</v>
      </c>
      <c r="F53" s="51">
        <f>SUM(F54:F59)</f>
        <v>192204.58</v>
      </c>
      <c r="G53" s="7">
        <f t="shared" si="4"/>
        <v>0.9419907308752502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4.25" customHeight="1">
      <c r="A54" s="12"/>
      <c r="B54" s="12"/>
      <c r="C54" s="49" t="s">
        <v>92</v>
      </c>
      <c r="D54" s="24" t="s">
        <v>70</v>
      </c>
      <c r="E54" s="13">
        <v>400.32</v>
      </c>
      <c r="F54" s="13">
        <v>400.32</v>
      </c>
      <c r="G54" s="52">
        <f t="shared" si="4"/>
        <v>1</v>
      </c>
    </row>
    <row r="55" spans="1:64">
      <c r="A55" s="49"/>
      <c r="B55" s="49"/>
      <c r="C55" s="49" t="s">
        <v>94</v>
      </c>
      <c r="D55" s="24" t="s">
        <v>73</v>
      </c>
      <c r="E55" s="51">
        <v>69.92</v>
      </c>
      <c r="F55" s="51">
        <v>69.92</v>
      </c>
      <c r="G55" s="52">
        <f t="shared" si="4"/>
        <v>1</v>
      </c>
    </row>
    <row r="56" spans="1:64">
      <c r="A56" s="49"/>
      <c r="B56" s="49"/>
      <c r="C56" s="49" t="s">
        <v>96</v>
      </c>
      <c r="D56" s="24" t="s">
        <v>102</v>
      </c>
      <c r="E56" s="51">
        <v>9.76</v>
      </c>
      <c r="F56" s="51">
        <v>9.76</v>
      </c>
      <c r="G56" s="52">
        <f t="shared" si="4"/>
        <v>1</v>
      </c>
    </row>
    <row r="57" spans="1:64" ht="14.25" customHeight="1">
      <c r="A57" s="49"/>
      <c r="B57" s="49"/>
      <c r="C57" s="49" t="s">
        <v>20</v>
      </c>
      <c r="D57" s="24" t="s">
        <v>46</v>
      </c>
      <c r="E57" s="51">
        <v>1300</v>
      </c>
      <c r="F57" s="51">
        <v>1230</v>
      </c>
      <c r="G57" s="52">
        <f t="shared" si="4"/>
        <v>0.94615384615384612</v>
      </c>
    </row>
    <row r="58" spans="1:64">
      <c r="A58" s="49"/>
      <c r="B58" s="49"/>
      <c r="C58" s="49" t="s">
        <v>13</v>
      </c>
      <c r="D58" s="24" t="s">
        <v>79</v>
      </c>
      <c r="E58" s="51">
        <v>198249</v>
      </c>
      <c r="F58" s="51">
        <v>186870.34</v>
      </c>
      <c r="G58" s="52">
        <f t="shared" si="4"/>
        <v>0.94260419976897736</v>
      </c>
    </row>
    <row r="59" spans="1:64" ht="11.25" customHeight="1">
      <c r="A59" s="12"/>
      <c r="B59" s="12"/>
      <c r="C59" s="49" t="s">
        <v>101</v>
      </c>
      <c r="D59" s="24" t="s">
        <v>103</v>
      </c>
      <c r="E59" s="13">
        <v>4011.84</v>
      </c>
      <c r="F59" s="13">
        <v>3624.24</v>
      </c>
      <c r="G59" s="52">
        <f t="shared" si="4"/>
        <v>0.90338597750658045</v>
      </c>
    </row>
    <row r="60" spans="1:64" s="54" customFormat="1">
      <c r="A60" s="58" t="s">
        <v>104</v>
      </c>
      <c r="B60" s="37"/>
      <c r="C60" s="37"/>
      <c r="D60" s="60" t="s">
        <v>106</v>
      </c>
      <c r="E60" s="61">
        <f>E61</f>
        <v>26800</v>
      </c>
      <c r="F60" s="61">
        <f>F61</f>
        <v>12400</v>
      </c>
      <c r="G60" s="40">
        <f t="shared" si="4"/>
        <v>0.46268656716417911</v>
      </c>
    </row>
    <row r="61" spans="1:64">
      <c r="A61" s="49"/>
      <c r="B61" s="49" t="s">
        <v>105</v>
      </c>
      <c r="C61" s="49" t="s">
        <v>37</v>
      </c>
      <c r="D61" s="24" t="s">
        <v>106</v>
      </c>
      <c r="E61" s="51">
        <v>26800</v>
      </c>
      <c r="F61" s="51">
        <v>12400</v>
      </c>
      <c r="G61" s="52">
        <f t="shared" si="4"/>
        <v>0.46268656716417911</v>
      </c>
    </row>
    <row r="62" spans="1:64" s="5" customFormat="1" ht="17.100000000000001" customHeight="1">
      <c r="A62" s="30" t="s">
        <v>48</v>
      </c>
      <c r="B62" s="30"/>
      <c r="C62" s="30"/>
      <c r="D62" s="35" t="s">
        <v>49</v>
      </c>
      <c r="E62" s="36">
        <f>E63+E75+E88+E91+E98+E101</f>
        <v>7456194.9400000004</v>
      </c>
      <c r="F62" s="33">
        <f>F63+F75+F88+F91+F98+F101</f>
        <v>7379861.9100000011</v>
      </c>
      <c r="G62" s="34">
        <f t="shared" ref="G62:G66" si="5">F62/E62</f>
        <v>0.98976246857623074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s="6" customFormat="1">
      <c r="A63" s="37"/>
      <c r="B63" s="37" t="s">
        <v>50</v>
      </c>
      <c r="C63" s="37"/>
      <c r="D63" s="38" t="s">
        <v>51</v>
      </c>
      <c r="E63" s="45">
        <f>SUM(E64+E68+E70)</f>
        <v>5189722</v>
      </c>
      <c r="F63" s="45">
        <f>F64+F68+F70</f>
        <v>5183631.07</v>
      </c>
      <c r="G63" s="40">
        <f t="shared" si="5"/>
        <v>0.99882634753846167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s="6" customFormat="1">
      <c r="A64" s="12"/>
      <c r="B64" s="12"/>
      <c r="C64" s="12"/>
      <c r="D64" s="20" t="s">
        <v>14</v>
      </c>
      <c r="E64" s="13">
        <f>SUM(E65:E67)</f>
        <v>5186494.43</v>
      </c>
      <c r="F64" s="13">
        <f>F65+F66</f>
        <v>5180403.5</v>
      </c>
      <c r="G64" s="7">
        <f t="shared" si="5"/>
        <v>0.99882561717124996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12" s="1" customFormat="1">
      <c r="A65" s="12"/>
      <c r="B65" s="12"/>
      <c r="C65" s="12" t="s">
        <v>17</v>
      </c>
      <c r="D65" s="20" t="s">
        <v>60</v>
      </c>
      <c r="E65" s="13">
        <v>5145609</v>
      </c>
      <c r="F65" s="13">
        <v>5140279.43</v>
      </c>
      <c r="G65" s="7">
        <f t="shared" si="5"/>
        <v>0.99896424893535429</v>
      </c>
    </row>
    <row r="66" spans="1:12" ht="17.100000000000001" customHeight="1">
      <c r="A66" s="12"/>
      <c r="B66" s="12"/>
      <c r="C66" s="67" t="s">
        <v>18</v>
      </c>
      <c r="D66" s="68" t="s">
        <v>61</v>
      </c>
      <c r="E66" s="72">
        <v>40885.43</v>
      </c>
      <c r="F66" s="69">
        <v>40124.07</v>
      </c>
      <c r="G66" s="70">
        <f t="shared" si="5"/>
        <v>0.98137820734672476</v>
      </c>
    </row>
    <row r="67" spans="1:12" s="1" customFormat="1" ht="17.100000000000001" customHeight="1">
      <c r="A67" s="12"/>
      <c r="B67" s="12"/>
      <c r="C67" s="67"/>
      <c r="D67" s="68"/>
      <c r="E67" s="72"/>
      <c r="F67" s="69"/>
      <c r="G67" s="70"/>
    </row>
    <row r="68" spans="1:12" s="1" customFormat="1" ht="17.100000000000001" customHeight="1">
      <c r="A68" s="12"/>
      <c r="B68" s="12"/>
      <c r="C68" s="12"/>
      <c r="D68" s="14" t="s">
        <v>26</v>
      </c>
      <c r="E68" s="25">
        <v>0</v>
      </c>
      <c r="F68" s="13">
        <f>F69</f>
        <v>0</v>
      </c>
      <c r="G68" s="7">
        <f>0</f>
        <v>0</v>
      </c>
    </row>
    <row r="69" spans="1:12" s="1" customFormat="1" ht="17.100000000000001" customHeight="1">
      <c r="A69" s="12"/>
      <c r="B69" s="12"/>
      <c r="C69" s="12" t="s">
        <v>69</v>
      </c>
      <c r="D69" s="20" t="s">
        <v>70</v>
      </c>
      <c r="E69" s="25">
        <v>0</v>
      </c>
      <c r="F69" s="13">
        <v>0</v>
      </c>
      <c r="G69" s="7">
        <f>0</f>
        <v>0</v>
      </c>
    </row>
    <row r="70" spans="1:12" s="1" customFormat="1" ht="17.100000000000001" customHeight="1">
      <c r="A70" s="12"/>
      <c r="B70" s="12"/>
      <c r="C70" s="12"/>
      <c r="D70" s="20" t="s">
        <v>14</v>
      </c>
      <c r="E70" s="26">
        <f>SUM(E71:E74)</f>
        <v>3227.57</v>
      </c>
      <c r="F70" s="13">
        <f>SUM(F71:F74)</f>
        <v>3227.57</v>
      </c>
      <c r="G70" s="7">
        <f>F70/E70</f>
        <v>1</v>
      </c>
    </row>
    <row r="71" spans="1:12">
      <c r="A71" s="12"/>
      <c r="B71" s="12"/>
      <c r="C71" s="12" t="s">
        <v>19</v>
      </c>
      <c r="D71" s="20" t="s">
        <v>47</v>
      </c>
      <c r="E71" s="13">
        <v>669.12</v>
      </c>
      <c r="F71" s="13">
        <v>669.12</v>
      </c>
      <c r="G71" s="7">
        <f t="shared" ref="G71:G78" si="6">F71/E71</f>
        <v>1</v>
      </c>
    </row>
    <row r="72" spans="1:12">
      <c r="A72" s="12"/>
      <c r="B72" s="12"/>
      <c r="C72" s="12" t="s">
        <v>20</v>
      </c>
      <c r="D72" s="20" t="s">
        <v>62</v>
      </c>
      <c r="E72" s="13">
        <v>1008.45</v>
      </c>
      <c r="F72" s="13">
        <v>1008.45</v>
      </c>
      <c r="G72" s="7">
        <v>0</v>
      </c>
    </row>
    <row r="73" spans="1:12">
      <c r="A73" s="12"/>
      <c r="B73" s="12"/>
      <c r="C73" s="12" t="s">
        <v>21</v>
      </c>
      <c r="D73" s="20" t="s">
        <v>63</v>
      </c>
      <c r="E73" s="13">
        <v>1550</v>
      </c>
      <c r="F73" s="13">
        <v>1550</v>
      </c>
      <c r="G73" s="7">
        <f t="shared" si="6"/>
        <v>1</v>
      </c>
    </row>
    <row r="74" spans="1:12">
      <c r="A74" s="12"/>
      <c r="B74" s="12"/>
      <c r="C74" s="12" t="s">
        <v>22</v>
      </c>
      <c r="D74" s="20" t="s">
        <v>16</v>
      </c>
      <c r="E74" s="13">
        <v>0</v>
      </c>
      <c r="F74" s="13">
        <v>0</v>
      </c>
      <c r="G74" s="7">
        <v>0</v>
      </c>
    </row>
    <row r="75" spans="1:12" ht="63.75">
      <c r="A75" s="37"/>
      <c r="B75" s="37" t="s">
        <v>52</v>
      </c>
      <c r="C75" s="37"/>
      <c r="D75" s="38" t="s">
        <v>53</v>
      </c>
      <c r="E75" s="46">
        <f>SUM(E76+E80+E83)</f>
        <v>1953389.5</v>
      </c>
      <c r="F75" s="39">
        <f>SUM(F76+F80+F83)</f>
        <v>1883976.07</v>
      </c>
      <c r="G75" s="40">
        <f t="shared" si="6"/>
        <v>0.96446513611340701</v>
      </c>
    </row>
    <row r="76" spans="1:12">
      <c r="A76" s="12"/>
      <c r="B76" s="12"/>
      <c r="C76" s="12"/>
      <c r="D76" s="20" t="s">
        <v>14</v>
      </c>
      <c r="E76" s="13">
        <f>SUM(E77:E79)</f>
        <v>1942225.65</v>
      </c>
      <c r="F76" s="13">
        <f>F77+F78</f>
        <v>1875246.72</v>
      </c>
      <c r="G76" s="7">
        <f t="shared" si="6"/>
        <v>0.96551434175529505</v>
      </c>
      <c r="L76" s="2"/>
    </row>
    <row r="77" spans="1:12">
      <c r="A77" s="12"/>
      <c r="B77" s="12"/>
      <c r="C77" s="12" t="s">
        <v>17</v>
      </c>
      <c r="D77" s="20" t="s">
        <v>60</v>
      </c>
      <c r="E77" s="13">
        <v>1808304</v>
      </c>
      <c r="F77" s="13">
        <v>1744171.92</v>
      </c>
      <c r="G77" s="7">
        <f t="shared" si="6"/>
        <v>0.96453468000955589</v>
      </c>
    </row>
    <row r="78" spans="1:12">
      <c r="A78" s="12"/>
      <c r="B78" s="12"/>
      <c r="C78" s="67" t="s">
        <v>18</v>
      </c>
      <c r="D78" s="68" t="s">
        <v>61</v>
      </c>
      <c r="E78" s="69">
        <v>133921.65</v>
      </c>
      <c r="F78" s="69">
        <v>131074.79999999999</v>
      </c>
      <c r="G78" s="70">
        <f t="shared" si="6"/>
        <v>0.97874242140833834</v>
      </c>
    </row>
    <row r="79" spans="1:12">
      <c r="A79" s="12"/>
      <c r="B79" s="12"/>
      <c r="C79" s="67"/>
      <c r="D79" s="68"/>
      <c r="E79" s="69"/>
      <c r="F79" s="69"/>
      <c r="G79" s="70"/>
    </row>
    <row r="80" spans="1:12">
      <c r="A80" s="12"/>
      <c r="B80" s="12"/>
      <c r="C80" s="12"/>
      <c r="D80" s="20" t="s">
        <v>72</v>
      </c>
      <c r="E80" s="13">
        <f>SUM(E81:E82)</f>
        <v>5142.5</v>
      </c>
      <c r="F80" s="13">
        <f>F81+F82</f>
        <v>5031.9799999999996</v>
      </c>
      <c r="G80" s="7">
        <f>F80/E80</f>
        <v>0.97850850753524543</v>
      </c>
    </row>
    <row r="81" spans="1:8">
      <c r="A81" s="12"/>
      <c r="B81" s="12"/>
      <c r="C81" s="12" t="s">
        <v>69</v>
      </c>
      <c r="D81" s="20" t="s">
        <v>26</v>
      </c>
      <c r="E81" s="13">
        <v>4311.96</v>
      </c>
      <c r="F81" s="13">
        <v>4284</v>
      </c>
      <c r="G81" s="7">
        <v>0</v>
      </c>
    </row>
    <row r="82" spans="1:8">
      <c r="A82" s="12"/>
      <c r="B82" s="12"/>
      <c r="C82" s="12" t="s">
        <v>71</v>
      </c>
      <c r="D82" s="20" t="s">
        <v>73</v>
      </c>
      <c r="E82" s="13">
        <v>830.54</v>
      </c>
      <c r="F82" s="13">
        <v>747.98</v>
      </c>
      <c r="G82" s="7">
        <v>0</v>
      </c>
    </row>
    <row r="83" spans="1:8">
      <c r="A83" s="12"/>
      <c r="B83" s="12"/>
      <c r="C83" s="12"/>
      <c r="D83" s="27" t="s">
        <v>74</v>
      </c>
      <c r="E83" s="13">
        <f>SUM(E84:E87)</f>
        <v>6021.35</v>
      </c>
      <c r="F83" s="13">
        <f>F84+F85+F86+F87</f>
        <v>3697.37</v>
      </c>
      <c r="G83" s="7">
        <f t="shared" ref="G83:G88" si="7">F83/E83</f>
        <v>0.61404336236890389</v>
      </c>
    </row>
    <row r="84" spans="1:8">
      <c r="A84" s="12"/>
      <c r="B84" s="12"/>
      <c r="C84" s="12" t="s">
        <v>19</v>
      </c>
      <c r="D84" s="20" t="s">
        <v>47</v>
      </c>
      <c r="E84" s="13">
        <v>2451</v>
      </c>
      <c r="F84" s="13">
        <v>135.82</v>
      </c>
      <c r="G84" s="7">
        <f t="shared" si="7"/>
        <v>5.54141166870665E-2</v>
      </c>
    </row>
    <row r="85" spans="1:8">
      <c r="A85" s="12"/>
      <c r="B85" s="12"/>
      <c r="C85" s="12" t="s">
        <v>20</v>
      </c>
      <c r="D85" s="20" t="s">
        <v>62</v>
      </c>
      <c r="E85" s="13">
        <v>2020.35</v>
      </c>
      <c r="F85" s="13">
        <v>2011.55</v>
      </c>
      <c r="G85" s="7">
        <f t="shared" si="7"/>
        <v>0.99564431905362938</v>
      </c>
    </row>
    <row r="86" spans="1:8">
      <c r="A86" s="12"/>
      <c r="B86" s="12"/>
      <c r="C86" s="12" t="s">
        <v>21</v>
      </c>
      <c r="D86" s="20" t="s">
        <v>63</v>
      </c>
      <c r="E86" s="13">
        <v>1550</v>
      </c>
      <c r="F86" s="13">
        <v>1550</v>
      </c>
      <c r="G86" s="7">
        <f t="shared" si="7"/>
        <v>1</v>
      </c>
    </row>
    <row r="87" spans="1:8">
      <c r="A87" s="12"/>
      <c r="B87" s="12"/>
      <c r="C87" s="12" t="s">
        <v>22</v>
      </c>
      <c r="D87" s="20" t="s">
        <v>16</v>
      </c>
      <c r="E87" s="13">
        <v>0</v>
      </c>
      <c r="F87" s="13">
        <v>0</v>
      </c>
      <c r="G87" s="52">
        <f>0%</f>
        <v>0</v>
      </c>
    </row>
    <row r="88" spans="1:8">
      <c r="A88" s="37"/>
      <c r="B88" s="37" t="s">
        <v>54</v>
      </c>
      <c r="C88" s="37"/>
      <c r="D88" s="38" t="s">
        <v>55</v>
      </c>
      <c r="E88" s="39">
        <f>E89</f>
        <v>141</v>
      </c>
      <c r="F88" s="39">
        <f>F89</f>
        <v>134.32</v>
      </c>
      <c r="G88" s="40">
        <f t="shared" si="7"/>
        <v>0.95262411347517728</v>
      </c>
    </row>
    <row r="89" spans="1:8" s="1" customFormat="1">
      <c r="A89" s="12"/>
      <c r="B89" s="12"/>
      <c r="C89" s="12"/>
      <c r="D89" s="20" t="s">
        <v>14</v>
      </c>
      <c r="E89" s="13">
        <f>E90</f>
        <v>141</v>
      </c>
      <c r="F89" s="13">
        <f>F90</f>
        <v>134.32</v>
      </c>
      <c r="G89" s="7">
        <f>F89/E88</f>
        <v>0.95262411347517728</v>
      </c>
    </row>
    <row r="90" spans="1:8">
      <c r="A90" s="12"/>
      <c r="B90" s="12"/>
      <c r="C90" s="12" t="s">
        <v>19</v>
      </c>
      <c r="D90" s="20" t="s">
        <v>47</v>
      </c>
      <c r="E90" s="13">
        <v>141</v>
      </c>
      <c r="F90" s="13">
        <v>134.32</v>
      </c>
      <c r="G90" s="7">
        <f t="shared" ref="G90:G93" si="8">F90/E90</f>
        <v>0.95262411347517728</v>
      </c>
    </row>
    <row r="91" spans="1:8">
      <c r="A91" s="37"/>
      <c r="B91" s="37" t="s">
        <v>64</v>
      </c>
      <c r="C91" s="37"/>
      <c r="D91" s="38" t="s">
        <v>65</v>
      </c>
      <c r="E91" s="39">
        <f>SUM(E92+E94+E96)</f>
        <v>196069.44</v>
      </c>
      <c r="F91" s="39">
        <f>SUM(F92+F94+F96)</f>
        <v>195700.81</v>
      </c>
      <c r="G91" s="40">
        <f t="shared" si="8"/>
        <v>0.99811990078617041</v>
      </c>
    </row>
    <row r="92" spans="1:8">
      <c r="A92" s="12"/>
      <c r="B92" s="12"/>
      <c r="C92" s="12"/>
      <c r="D92" s="20" t="s">
        <v>14</v>
      </c>
      <c r="E92" s="13">
        <f>E93</f>
        <v>179940</v>
      </c>
      <c r="F92" s="13">
        <f>F93</f>
        <v>179700</v>
      </c>
      <c r="G92" s="7">
        <f t="shared" si="8"/>
        <v>0.99866622207402467</v>
      </c>
    </row>
    <row r="93" spans="1:8">
      <c r="A93" s="12"/>
      <c r="B93" s="12"/>
      <c r="C93" s="12" t="s">
        <v>17</v>
      </c>
      <c r="D93" s="14" t="s">
        <v>60</v>
      </c>
      <c r="E93" s="13">
        <v>179940</v>
      </c>
      <c r="F93" s="13">
        <v>179700</v>
      </c>
      <c r="G93" s="7">
        <f t="shared" si="8"/>
        <v>0.99866622207402467</v>
      </c>
    </row>
    <row r="94" spans="1:8">
      <c r="A94" s="12"/>
      <c r="B94" s="28"/>
      <c r="C94" s="29"/>
      <c r="D94" s="14" t="s">
        <v>14</v>
      </c>
      <c r="E94" s="13">
        <f>E95</f>
        <v>6060</v>
      </c>
      <c r="F94" s="13">
        <f>F95</f>
        <v>5990</v>
      </c>
      <c r="G94" s="7">
        <f>F94/E94</f>
        <v>0.98844884488448848</v>
      </c>
      <c r="H94" s="9"/>
    </row>
    <row r="95" spans="1:8" ht="38.25">
      <c r="A95" s="12"/>
      <c r="B95" s="12"/>
      <c r="C95" s="12" t="s">
        <v>18</v>
      </c>
      <c r="D95" s="14" t="s">
        <v>61</v>
      </c>
      <c r="E95" s="13">
        <v>6060</v>
      </c>
      <c r="F95" s="13">
        <v>5990</v>
      </c>
      <c r="G95" s="7">
        <f>F95/E95</f>
        <v>0.98844884488448848</v>
      </c>
      <c r="H95" s="8"/>
    </row>
    <row r="96" spans="1:8">
      <c r="A96" s="12"/>
      <c r="B96" s="12"/>
      <c r="C96" s="12"/>
      <c r="D96" s="20" t="s">
        <v>68</v>
      </c>
      <c r="E96" s="13">
        <f>E97</f>
        <v>10069.44</v>
      </c>
      <c r="F96" s="13">
        <f>F97</f>
        <v>10010.81</v>
      </c>
      <c r="G96" s="7">
        <f>F96/E96</f>
        <v>0.99417743191279739</v>
      </c>
    </row>
    <row r="97" spans="1:7" ht="38.25">
      <c r="A97" s="12"/>
      <c r="B97" s="12"/>
      <c r="C97" s="12" t="s">
        <v>18</v>
      </c>
      <c r="D97" s="20" t="s">
        <v>61</v>
      </c>
      <c r="E97" s="13">
        <v>10069.44</v>
      </c>
      <c r="F97" s="13">
        <v>10010.81</v>
      </c>
      <c r="G97" s="7">
        <f>F97/E97</f>
        <v>0.99417743191279739</v>
      </c>
    </row>
    <row r="98" spans="1:7">
      <c r="A98" s="37"/>
      <c r="B98" s="37" t="s">
        <v>56</v>
      </c>
      <c r="C98" s="37"/>
      <c r="D98" s="38" t="s">
        <v>57</v>
      </c>
      <c r="E98" s="39">
        <f>E99</f>
        <v>106173</v>
      </c>
      <c r="F98" s="39">
        <f>F99</f>
        <v>106056.95</v>
      </c>
      <c r="G98" s="40">
        <f t="shared" ref="G98:G100" si="9">F98/E98</f>
        <v>0.99890697258248329</v>
      </c>
    </row>
    <row r="99" spans="1:7" s="1" customFormat="1">
      <c r="A99" s="12"/>
      <c r="B99" s="12"/>
      <c r="C99" s="12"/>
      <c r="D99" s="20" t="s">
        <v>26</v>
      </c>
      <c r="E99" s="13">
        <f>E100</f>
        <v>106173</v>
      </c>
      <c r="F99" s="13">
        <f>F100</f>
        <v>106056.95</v>
      </c>
      <c r="G99" s="7">
        <f t="shared" si="9"/>
        <v>0.99890697258248329</v>
      </c>
    </row>
    <row r="100" spans="1:7" s="1" customFormat="1">
      <c r="A100" s="12"/>
      <c r="B100" s="12"/>
      <c r="C100" s="12" t="s">
        <v>13</v>
      </c>
      <c r="D100" s="20" t="s">
        <v>62</v>
      </c>
      <c r="E100" s="13">
        <v>106173</v>
      </c>
      <c r="F100" s="13">
        <v>106056.95</v>
      </c>
      <c r="G100" s="7">
        <f t="shared" si="9"/>
        <v>0.99890697258248329</v>
      </c>
    </row>
    <row r="101" spans="1:7" s="1" customFormat="1">
      <c r="A101" s="37"/>
      <c r="B101" s="37" t="s">
        <v>80</v>
      </c>
      <c r="C101" s="37"/>
      <c r="D101" s="38" t="s">
        <v>81</v>
      </c>
      <c r="E101" s="39">
        <f>E102</f>
        <v>10700</v>
      </c>
      <c r="F101" s="39">
        <f>F102</f>
        <v>10362.69</v>
      </c>
      <c r="G101" s="40">
        <f>F101/E101</f>
        <v>0.96847570093457946</v>
      </c>
    </row>
    <row r="102" spans="1:7" s="1" customFormat="1">
      <c r="A102" s="12"/>
      <c r="B102" s="12"/>
      <c r="C102" s="12"/>
      <c r="D102" s="20" t="s">
        <v>14</v>
      </c>
      <c r="E102" s="13">
        <f>E103</f>
        <v>10700</v>
      </c>
      <c r="F102" s="13">
        <f>F103</f>
        <v>10362.69</v>
      </c>
      <c r="G102" s="7">
        <f>F102/E102</f>
        <v>0.96847570093457946</v>
      </c>
    </row>
    <row r="103" spans="1:7" s="1" customFormat="1">
      <c r="A103" s="12"/>
      <c r="B103" s="12"/>
      <c r="C103" s="12" t="s">
        <v>25</v>
      </c>
      <c r="D103" s="20" t="s">
        <v>81</v>
      </c>
      <c r="E103" s="13">
        <v>10700</v>
      </c>
      <c r="F103" s="13">
        <v>10362.69</v>
      </c>
      <c r="G103" s="7">
        <f>F103/E103</f>
        <v>0.96847570093457946</v>
      </c>
    </row>
    <row r="104" spans="1:7" ht="24.75" customHeight="1">
      <c r="A104" s="63" t="s">
        <v>66</v>
      </c>
      <c r="B104" s="64"/>
      <c r="C104" s="64"/>
      <c r="D104" s="64"/>
      <c r="E104" s="47">
        <f>E8+E10+E60+E62</f>
        <v>8582842</v>
      </c>
      <c r="F104" s="47">
        <f>F8+F10+F60+F62</f>
        <v>8429766.9700000007</v>
      </c>
      <c r="G104" s="48">
        <f>F104/E104</f>
        <v>0.98216499499816035</v>
      </c>
    </row>
  </sheetData>
  <mergeCells count="15">
    <mergeCell ref="A104:D104"/>
    <mergeCell ref="A1:G1"/>
    <mergeCell ref="A2:G2"/>
    <mergeCell ref="C78:C79"/>
    <mergeCell ref="D78:D79"/>
    <mergeCell ref="E78:E79"/>
    <mergeCell ref="F78:F79"/>
    <mergeCell ref="G78:G79"/>
    <mergeCell ref="A3:G3"/>
    <mergeCell ref="F66:F67"/>
    <mergeCell ref="D66:D67"/>
    <mergeCell ref="E66:E67"/>
    <mergeCell ref="C66:C67"/>
    <mergeCell ref="G66:G67"/>
    <mergeCell ref="A4:G4"/>
  </mergeCells>
  <phoneticPr fontId="0" type="noConversion"/>
  <printOptions horizontalCentered="1"/>
  <pageMargins left="0.25" right="0.25" top="0.75" bottom="0.75" header="0.3" footer="0.3"/>
  <pageSetup paperSize="9" scale="94" orientation="portrait" r:id="rId1"/>
  <headerFooter>
    <oddFooter>&amp;RStrona &amp;P z &amp;N</oddFooter>
  </headerFooter>
  <colBreaks count="1" manualBreakCount="1">
    <brk id="7" max="1048575" man="1"/>
  </colBreaks>
  <ignoredErrors>
    <ignoredError sqref="G11 G14 G17:G20 G27:G29 G53 G22:G25 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2b - GOPS</vt:lpstr>
      <vt:lpstr>Arkusz1</vt:lpstr>
      <vt:lpstr>'Zał. Nr 2b - GOPS'!Obszar_wydruku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E560</dc:creator>
  <cp:lastModifiedBy>AB</cp:lastModifiedBy>
  <cp:lastPrinted>2021-03-26T10:29:20Z</cp:lastPrinted>
  <dcterms:created xsi:type="dcterms:W3CDTF">2016-08-19T21:12:57Z</dcterms:created>
  <dcterms:modified xsi:type="dcterms:W3CDTF">2021-03-27T21:04:13Z</dcterms:modified>
</cp:coreProperties>
</file>